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JupyterDoc\SOM\"/>
    </mc:Choice>
  </mc:AlternateContent>
  <xr:revisionPtr revIDLastSave="0" documentId="13_ncr:1_{E27ADDF7-0FC6-4FCD-92A3-CEA0C135B52B}" xr6:coauthVersionLast="47" xr6:coauthVersionMax="47" xr10:uidLastSave="{00000000-0000-0000-0000-000000000000}"/>
  <bookViews>
    <workbookView xWindow="-120" yWindow="-120" windowWidth="29040" windowHeight="15720" firstSheet="11" activeTab="15" xr2:uid="{C2EE1D98-ABDB-4289-85B0-BDC7FA1A4C31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OG FE_wrong" sheetId="7" r:id="rId7"/>
    <sheet name="SOG_Classification" sheetId="8" r:id="rId8"/>
    <sheet name="Sheet7" sheetId="12" r:id="rId9"/>
    <sheet name="LogisticRegression" sheetId="9" r:id="rId10"/>
    <sheet name="KNN" sheetId="10" r:id="rId11"/>
    <sheet name="SVM_PCA (2)" sheetId="13" r:id="rId12"/>
    <sheet name="DecisionTree_choosen" sheetId="11" r:id="rId13"/>
    <sheet name="Combination of PCA " sheetId="14" r:id="rId14"/>
    <sheet name="SOFCG" sheetId="15" r:id="rId15"/>
    <sheet name="PCA_Attention" sheetId="16" r:id="rId16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CD48" i="16" l="1"/>
  <c r="CD47" i="16"/>
  <c r="CD46" i="16"/>
  <c r="CD45" i="16"/>
  <c r="CC27" i="16"/>
  <c r="CC26" i="16"/>
  <c r="CC25" i="16"/>
  <c r="CC24" i="16"/>
  <c r="CD58" i="16"/>
  <c r="CD57" i="16"/>
  <c r="CD56" i="16"/>
  <c r="CD55" i="16"/>
  <c r="CD39" i="16"/>
  <c r="CD38" i="16"/>
  <c r="CD37" i="16"/>
  <c r="CD36" i="16"/>
  <c r="CD69" i="16"/>
  <c r="CD68" i="16"/>
  <c r="CD67" i="16"/>
  <c r="CD66" i="16"/>
  <c r="CD78" i="16"/>
  <c r="CD77" i="16"/>
  <c r="CD76" i="16"/>
  <c r="CD75" i="16"/>
  <c r="CC10" i="16"/>
  <c r="CC9" i="16"/>
  <c r="CC8" i="16"/>
  <c r="CC7" i="16"/>
  <c r="CC19" i="16"/>
  <c r="CC18" i="16"/>
  <c r="CC17" i="16"/>
  <c r="CC16" i="16"/>
  <c r="BO58" i="16"/>
  <c r="BO57" i="16"/>
  <c r="BO56" i="16"/>
  <c r="BO55" i="16"/>
  <c r="BP68" i="16"/>
  <c r="BP67" i="16"/>
  <c r="BP66" i="16"/>
  <c r="BP65" i="16"/>
  <c r="BO10" i="16"/>
  <c r="BO9" i="16"/>
  <c r="BO8" i="16"/>
  <c r="BO7" i="16"/>
  <c r="BO80" i="16"/>
  <c r="BO79" i="16"/>
  <c r="BO78" i="16"/>
  <c r="BO77" i="16"/>
  <c r="BO20" i="16"/>
  <c r="BO19" i="16"/>
  <c r="BO18" i="16"/>
  <c r="BO17" i="16"/>
  <c r="BO39" i="16"/>
  <c r="BO38" i="16"/>
  <c r="BO37" i="16"/>
  <c r="BO36" i="16"/>
  <c r="BO48" i="16"/>
  <c r="BO47" i="16"/>
  <c r="BO46" i="16"/>
  <c r="BO45" i="16"/>
  <c r="BO27" i="16"/>
  <c r="BO26" i="16"/>
  <c r="BO25" i="16"/>
  <c r="BO24" i="16"/>
  <c r="BA68" i="16"/>
  <c r="BA67" i="16"/>
  <c r="BA66" i="16"/>
  <c r="BA65" i="16"/>
  <c r="BA58" i="16"/>
  <c r="BA57" i="16"/>
  <c r="BA56" i="16"/>
  <c r="BA55" i="16"/>
  <c r="BA48" i="16"/>
  <c r="BA47" i="16"/>
  <c r="BA46" i="16"/>
  <c r="BA45" i="16"/>
  <c r="BA38" i="16"/>
  <c r="BA37" i="16"/>
  <c r="BA36" i="16"/>
  <c r="BA35" i="16"/>
  <c r="BA79" i="16"/>
  <c r="BA78" i="16"/>
  <c r="BA77" i="16"/>
  <c r="BA76" i="16"/>
  <c r="BA27" i="16"/>
  <c r="BA26" i="16"/>
  <c r="BA25" i="16"/>
  <c r="BA24" i="16"/>
  <c r="BA20" i="16"/>
  <c r="BA19" i="16"/>
  <c r="BA18" i="16"/>
  <c r="BA17" i="16"/>
  <c r="BA10" i="16"/>
  <c r="BA9" i="16"/>
  <c r="BA8" i="16"/>
  <c r="BA7" i="16"/>
  <c r="AN80" i="16"/>
  <c r="AN79" i="16"/>
  <c r="AN78" i="16"/>
  <c r="AN77" i="16"/>
  <c r="AN28" i="16"/>
  <c r="AN27" i="16"/>
  <c r="AN26" i="16"/>
  <c r="AN25" i="16"/>
  <c r="AN67" i="16"/>
  <c r="AN66" i="16"/>
  <c r="AN65" i="16"/>
  <c r="AN64" i="16"/>
  <c r="AN20" i="16"/>
  <c r="AN19" i="16"/>
  <c r="AN18" i="16"/>
  <c r="AN17" i="16"/>
  <c r="AN48" i="16"/>
  <c r="AN47" i="16"/>
  <c r="AN46" i="16"/>
  <c r="AN45" i="16"/>
  <c r="AN37" i="16"/>
  <c r="AN39" i="16"/>
  <c r="AN38" i="16"/>
  <c r="AN36" i="16"/>
  <c r="AN10" i="16"/>
  <c r="AN9" i="16"/>
  <c r="AN8" i="16"/>
  <c r="AN7" i="16"/>
  <c r="AN59" i="16"/>
  <c r="AN58" i="16"/>
  <c r="AN57" i="16"/>
  <c r="AN56" i="16"/>
  <c r="Z38" i="16"/>
  <c r="Z37" i="16"/>
  <c r="Z36" i="16"/>
  <c r="Z35" i="16"/>
  <c r="Z48" i="16"/>
  <c r="Z47" i="16"/>
  <c r="Z46" i="16"/>
  <c r="Z45" i="16"/>
  <c r="Z59" i="16"/>
  <c r="Z58" i="16"/>
  <c r="Z57" i="16"/>
  <c r="Z56" i="16"/>
  <c r="Z28" i="16"/>
  <c r="Z27" i="16"/>
  <c r="Z26" i="16"/>
  <c r="Z25" i="16"/>
  <c r="Z67" i="16"/>
  <c r="Z66" i="16"/>
  <c r="Z65" i="16"/>
  <c r="Z64" i="16"/>
  <c r="Z9" i="16"/>
  <c r="Z8" i="16"/>
  <c r="Z7" i="16"/>
  <c r="Z6" i="16"/>
  <c r="Z20" i="16"/>
  <c r="Z19" i="16"/>
  <c r="Z18" i="16"/>
  <c r="Z17" i="16"/>
  <c r="Z80" i="16"/>
  <c r="Z79" i="16"/>
  <c r="Z78" i="16"/>
  <c r="Z77" i="16"/>
  <c r="K65" i="16" l="1"/>
  <c r="K66" i="16"/>
  <c r="K67" i="16"/>
  <c r="K64" i="16"/>
  <c r="K6" i="16"/>
  <c r="K7" i="16"/>
  <c r="K8" i="16"/>
  <c r="K5" i="16"/>
  <c r="K77" i="16"/>
  <c r="K78" i="16"/>
  <c r="K79" i="16"/>
  <c r="K76" i="16"/>
  <c r="K49" i="16"/>
  <c r="K50" i="16"/>
  <c r="K51" i="16"/>
  <c r="K48" i="16"/>
  <c r="K58" i="16"/>
  <c r="K59" i="16"/>
  <c r="K60" i="16"/>
  <c r="K57" i="16"/>
  <c r="K30" i="16"/>
  <c r="K29" i="16"/>
  <c r="K28" i="16"/>
  <c r="K27" i="16"/>
  <c r="K41" i="16"/>
  <c r="K40" i="16"/>
  <c r="K39" i="16"/>
  <c r="K38" i="16"/>
  <c r="K20" i="16"/>
  <c r="K19" i="16"/>
  <c r="K18" i="16"/>
  <c r="K17" i="16"/>
  <c r="BW26" i="14"/>
  <c r="BW25" i="14"/>
  <c r="BW24" i="14"/>
  <c r="BW23" i="14"/>
  <c r="CR10" i="15"/>
  <c r="CR9" i="15"/>
  <c r="CR8" i="15"/>
  <c r="CR7" i="15"/>
  <c r="CR84" i="15"/>
  <c r="CR83" i="15"/>
  <c r="CR82" i="15"/>
  <c r="CR81" i="15"/>
  <c r="CR74" i="15"/>
  <c r="CR73" i="15"/>
  <c r="CR72" i="15"/>
  <c r="CR71" i="15"/>
  <c r="CR42" i="15"/>
  <c r="CR41" i="15"/>
  <c r="CR40" i="15"/>
  <c r="CR39" i="15"/>
  <c r="CR20" i="15"/>
  <c r="CR19" i="15"/>
  <c r="CR18" i="15"/>
  <c r="CR17" i="15"/>
  <c r="CR53" i="15"/>
  <c r="CR52" i="15"/>
  <c r="CR51" i="15"/>
  <c r="CR50" i="15"/>
  <c r="CR62" i="15"/>
  <c r="CR61" i="15"/>
  <c r="CR60" i="15"/>
  <c r="CR59" i="15"/>
  <c r="CR32" i="15"/>
  <c r="CR31" i="15"/>
  <c r="CR30" i="15"/>
  <c r="CR29" i="15"/>
  <c r="CB22" i="15"/>
  <c r="CB21" i="15"/>
  <c r="CB20" i="15"/>
  <c r="CB19" i="15"/>
  <c r="CC74" i="15"/>
  <c r="CC73" i="15"/>
  <c r="CC72" i="15"/>
  <c r="CC71" i="15"/>
  <c r="CB11" i="15"/>
  <c r="CB10" i="15"/>
  <c r="CB9" i="15"/>
  <c r="CB8" i="15"/>
  <c r="CC85" i="15"/>
  <c r="CC84" i="15"/>
  <c r="CC83" i="15"/>
  <c r="CC82" i="15"/>
  <c r="CB63" i="15"/>
  <c r="CB62" i="15"/>
  <c r="CB61" i="15"/>
  <c r="CB60" i="15"/>
  <c r="CB51" i="15"/>
  <c r="CB52" i="15"/>
  <c r="CB53" i="15"/>
  <c r="CB50" i="15"/>
  <c r="CB32" i="15"/>
  <c r="CB31" i="15"/>
  <c r="CB30" i="15"/>
  <c r="CB29" i="15"/>
  <c r="CB43" i="15"/>
  <c r="CB42" i="15"/>
  <c r="CB41" i="15"/>
  <c r="CB40" i="15"/>
  <c r="BN84" i="15"/>
  <c r="BN83" i="15"/>
  <c r="BN82" i="15"/>
  <c r="BN81" i="15"/>
  <c r="BN71" i="15"/>
  <c r="BN70" i="15"/>
  <c r="BN69" i="15"/>
  <c r="BN68" i="15"/>
  <c r="BN53" i="15"/>
  <c r="BN52" i="15"/>
  <c r="BN51" i="15"/>
  <c r="BN50" i="15"/>
  <c r="BN44" i="15"/>
  <c r="BN43" i="15"/>
  <c r="BN42" i="15"/>
  <c r="BN41" i="15"/>
  <c r="BN11" i="15"/>
  <c r="BN10" i="15"/>
  <c r="BN9" i="15"/>
  <c r="BN8" i="15"/>
  <c r="BN62" i="15"/>
  <c r="BN61" i="15"/>
  <c r="BN60" i="15"/>
  <c r="BN59" i="15"/>
  <c r="BN32" i="15"/>
  <c r="BN31" i="15"/>
  <c r="BN30" i="15"/>
  <c r="BN29" i="15"/>
  <c r="BN23" i="15"/>
  <c r="BN22" i="15"/>
  <c r="BN21" i="15"/>
  <c r="BN20" i="15"/>
  <c r="AY83" i="15"/>
  <c r="AY82" i="15"/>
  <c r="AY81" i="15"/>
  <c r="AY80" i="15"/>
  <c r="AY72" i="15"/>
  <c r="AY71" i="15"/>
  <c r="AY70" i="15"/>
  <c r="AY69" i="15"/>
  <c r="AZ23" i="15"/>
  <c r="AZ22" i="15"/>
  <c r="AZ21" i="15"/>
  <c r="AZ20" i="15"/>
  <c r="AZ42" i="15"/>
  <c r="AZ43" i="15"/>
  <c r="AZ44" i="15"/>
  <c r="AZ41" i="15"/>
  <c r="AY63" i="15"/>
  <c r="AY62" i="15"/>
  <c r="AY61" i="15"/>
  <c r="AY60" i="15"/>
  <c r="AZ33" i="15"/>
  <c r="AZ32" i="15"/>
  <c r="AZ31" i="15"/>
  <c r="AZ30" i="15"/>
  <c r="AZ12" i="15"/>
  <c r="AZ11" i="15"/>
  <c r="AZ10" i="15"/>
  <c r="AZ9" i="15"/>
  <c r="AY54" i="15"/>
  <c r="AY53" i="15"/>
  <c r="AY52" i="15"/>
  <c r="AY51" i="15"/>
  <c r="AL23" i="15"/>
  <c r="AL22" i="15"/>
  <c r="AL21" i="15"/>
  <c r="AL20" i="15"/>
  <c r="AL69" i="15"/>
  <c r="AL70" i="15"/>
  <c r="AL71" i="15"/>
  <c r="AL68" i="15"/>
  <c r="AL83" i="15"/>
  <c r="AL82" i="15"/>
  <c r="AL81" i="15"/>
  <c r="AL80" i="15"/>
  <c r="AL63" i="15"/>
  <c r="AL62" i="15"/>
  <c r="AL61" i="15"/>
  <c r="AL60" i="15"/>
  <c r="AL54" i="15"/>
  <c r="AL53" i="15"/>
  <c r="AL52" i="15"/>
  <c r="AL51" i="15"/>
  <c r="AL44" i="15"/>
  <c r="AL43" i="15"/>
  <c r="AL42" i="15"/>
  <c r="AL41" i="15"/>
  <c r="AL12" i="15"/>
  <c r="AL11" i="15"/>
  <c r="AL10" i="15"/>
  <c r="AL9" i="15"/>
  <c r="AL33" i="15"/>
  <c r="AL32" i="15"/>
  <c r="AL31" i="15"/>
  <c r="AL30" i="15"/>
  <c r="X82" i="15"/>
  <c r="X81" i="15"/>
  <c r="X80" i="15"/>
  <c r="X79" i="15"/>
  <c r="X52" i="15"/>
  <c r="X53" i="15"/>
  <c r="X54" i="15"/>
  <c r="X60" i="15"/>
  <c r="X61" i="15"/>
  <c r="X62" i="15"/>
  <c r="X63" i="15"/>
  <c r="X67" i="15"/>
  <c r="X44" i="15"/>
  <c r="X43" i="15"/>
  <c r="X42" i="15"/>
  <c r="X41" i="15"/>
  <c r="X51" i="15"/>
  <c r="X12" i="15"/>
  <c r="X11" i="15"/>
  <c r="X10" i="15"/>
  <c r="X9" i="15"/>
  <c r="X22" i="15"/>
  <c r="X21" i="15"/>
  <c r="X20" i="15"/>
  <c r="X19" i="15"/>
  <c r="X70" i="15"/>
  <c r="X69" i="15"/>
  <c r="X68" i="15"/>
  <c r="X33" i="15"/>
  <c r="X32" i="15"/>
  <c r="X31" i="15"/>
  <c r="X30" i="15"/>
  <c r="J54" i="15"/>
  <c r="J53" i="15"/>
  <c r="J52" i="15"/>
  <c r="J51" i="15"/>
  <c r="J63" i="15"/>
  <c r="J62" i="15"/>
  <c r="J61" i="15"/>
  <c r="J82" i="15"/>
  <c r="J81" i="15"/>
  <c r="J80" i="15"/>
  <c r="J79" i="15"/>
  <c r="J70" i="15"/>
  <c r="J69" i="15"/>
  <c r="J68" i="15"/>
  <c r="J67" i="15"/>
  <c r="J60" i="15"/>
  <c r="J44" i="15"/>
  <c r="J43" i="15"/>
  <c r="J42" i="15"/>
  <c r="J41" i="15"/>
  <c r="J33" i="15"/>
  <c r="J32" i="15"/>
  <c r="J31" i="15"/>
  <c r="J30" i="15"/>
  <c r="J23" i="15"/>
  <c r="J22" i="15"/>
  <c r="J21" i="15"/>
  <c r="J20" i="15"/>
  <c r="J11" i="15"/>
  <c r="J10" i="15"/>
  <c r="J9" i="15"/>
  <c r="J8" i="15"/>
  <c r="I85" i="13"/>
  <c r="I84" i="13"/>
  <c r="I83" i="13"/>
  <c r="I82" i="13"/>
  <c r="I82" i="10"/>
  <c r="I83" i="10"/>
  <c r="I84" i="10"/>
  <c r="I85" i="10"/>
  <c r="I83" i="9"/>
  <c r="I84" i="9"/>
  <c r="I85" i="9"/>
  <c r="I82" i="9"/>
  <c r="BQ73" i="7"/>
  <c r="BQ72" i="7"/>
  <c r="BQ71" i="7"/>
  <c r="BQ70" i="7"/>
  <c r="CD80" i="7"/>
  <c r="CD79" i="7"/>
  <c r="CD78" i="7"/>
  <c r="CD77" i="7"/>
  <c r="BG73" i="7" l="1"/>
  <c r="BG72" i="7"/>
  <c r="BG71" i="7"/>
  <c r="BG70" i="7"/>
  <c r="BG80" i="7"/>
  <c r="BG79" i="7"/>
  <c r="BG78" i="7"/>
  <c r="BG77" i="7"/>
  <c r="AW80" i="7"/>
  <c r="AW79" i="7"/>
  <c r="AW78" i="7"/>
  <c r="AW77" i="7"/>
  <c r="AW73" i="7"/>
  <c r="AW72" i="7"/>
  <c r="AW71" i="7"/>
  <c r="AW70" i="7"/>
  <c r="BR80" i="7"/>
  <c r="BR79" i="7"/>
  <c r="BR78" i="7"/>
  <c r="BR77" i="7"/>
  <c r="DW73" i="8" l="1"/>
  <c r="DW72" i="8"/>
  <c r="DW71" i="8"/>
  <c r="DW70" i="8"/>
  <c r="DW59" i="8"/>
  <c r="DW60" i="8"/>
  <c r="DW61" i="8"/>
  <c r="DW58" i="8"/>
  <c r="DW20" i="8"/>
  <c r="DW19" i="8"/>
  <c r="DW18" i="8"/>
  <c r="DW17" i="8"/>
  <c r="DW85" i="8"/>
  <c r="DW84" i="8"/>
  <c r="DW83" i="8"/>
  <c r="DW82" i="8"/>
  <c r="DW93" i="8"/>
  <c r="DW92" i="8"/>
  <c r="DW91" i="8"/>
  <c r="DW90" i="8"/>
  <c r="DW11" i="8"/>
  <c r="DW10" i="8"/>
  <c r="DW9" i="8"/>
  <c r="DW8" i="8"/>
  <c r="DW32" i="8"/>
  <c r="DW31" i="8"/>
  <c r="DW30" i="8"/>
  <c r="DW29" i="8"/>
  <c r="DW40" i="8"/>
  <c r="DW39" i="8"/>
  <c r="DW38" i="8"/>
  <c r="DW37" i="8"/>
  <c r="AW178" i="8"/>
  <c r="CO137" i="8"/>
  <c r="CO138" i="8"/>
  <c r="CO139" i="8"/>
  <c r="CO136" i="8"/>
  <c r="W143" i="8"/>
  <c r="W144" i="8"/>
  <c r="W142" i="8"/>
  <c r="W141" i="8"/>
  <c r="CO199" i="8"/>
  <c r="CO198" i="8"/>
  <c r="CO197" i="8"/>
  <c r="CO196" i="8"/>
  <c r="CO188" i="8"/>
  <c r="CO187" i="8"/>
  <c r="CO186" i="8"/>
  <c r="CO185" i="8"/>
  <c r="CO179" i="8"/>
  <c r="CO178" i="8"/>
  <c r="CO177" i="8"/>
  <c r="CO176" i="8"/>
  <c r="CO170" i="8"/>
  <c r="CO169" i="8"/>
  <c r="CO168" i="8"/>
  <c r="CO167" i="8"/>
  <c r="CO160" i="8"/>
  <c r="CO159" i="8"/>
  <c r="CO158" i="8"/>
  <c r="CO157" i="8"/>
  <c r="CO149" i="8"/>
  <c r="CO148" i="8"/>
  <c r="CO147" i="8"/>
  <c r="CO146" i="8"/>
  <c r="BV200" i="8"/>
  <c r="BV199" i="8"/>
  <c r="BV198" i="8"/>
  <c r="BV197" i="8"/>
  <c r="BV189" i="8"/>
  <c r="BV188" i="8"/>
  <c r="BV187" i="8"/>
  <c r="BV186" i="8"/>
  <c r="BV180" i="8"/>
  <c r="BV179" i="8"/>
  <c r="BV178" i="8"/>
  <c r="BV177" i="8"/>
  <c r="BV171" i="8"/>
  <c r="BV170" i="8"/>
  <c r="BV169" i="8"/>
  <c r="BV168" i="8"/>
  <c r="BV161" i="8"/>
  <c r="BV160" i="8"/>
  <c r="BV159" i="8"/>
  <c r="BV158" i="8"/>
  <c r="BV150" i="8"/>
  <c r="BV149" i="8"/>
  <c r="BV148" i="8"/>
  <c r="BV147" i="8"/>
  <c r="BV128" i="8"/>
  <c r="BV127" i="8"/>
  <c r="BV126" i="8"/>
  <c r="BV125" i="8"/>
  <c r="BG161" i="8"/>
  <c r="BG160" i="8"/>
  <c r="BG139" i="8"/>
  <c r="BG141" i="8"/>
  <c r="BG138" i="8"/>
  <c r="BG201" i="8"/>
  <c r="BG200" i="8"/>
  <c r="BG199" i="8"/>
  <c r="BG198" i="8"/>
  <c r="BG190" i="8"/>
  <c r="BG189" i="8"/>
  <c r="BG188" i="8"/>
  <c r="BG187" i="8"/>
  <c r="BG181" i="8"/>
  <c r="BG180" i="8"/>
  <c r="BG179" i="8"/>
  <c r="BG178" i="8"/>
  <c r="BG172" i="8"/>
  <c r="BG171" i="8"/>
  <c r="BG170" i="8"/>
  <c r="BG169" i="8"/>
  <c r="BG162" i="8"/>
  <c r="BG159" i="8"/>
  <c r="BG151" i="8"/>
  <c r="BG150" i="8"/>
  <c r="BG149" i="8"/>
  <c r="BG148" i="8"/>
  <c r="BG129" i="8"/>
  <c r="BG128" i="8"/>
  <c r="BG127" i="8"/>
  <c r="BG126" i="8"/>
  <c r="AW201" i="8"/>
  <c r="AW200" i="8"/>
  <c r="AW199" i="8"/>
  <c r="AW198" i="8"/>
  <c r="AW190" i="8"/>
  <c r="AW189" i="8"/>
  <c r="AW188" i="8"/>
  <c r="AW187" i="8"/>
  <c r="AW181" i="8"/>
  <c r="AW180" i="8"/>
  <c r="AW179" i="8"/>
  <c r="AW172" i="8"/>
  <c r="AW171" i="8"/>
  <c r="AW170" i="8"/>
  <c r="AW169" i="8"/>
  <c r="AW162" i="8"/>
  <c r="AW161" i="8"/>
  <c r="AW160" i="8"/>
  <c r="AW159" i="8"/>
  <c r="AW151" i="8"/>
  <c r="AW150" i="8"/>
  <c r="AW149" i="8"/>
  <c r="AW148" i="8"/>
  <c r="AW141" i="8"/>
  <c r="AW140" i="8"/>
  <c r="AW139" i="8"/>
  <c r="AW138" i="8"/>
  <c r="AW129" i="8"/>
  <c r="AW128" i="8"/>
  <c r="AW127" i="8"/>
  <c r="AW126" i="8"/>
  <c r="W163" i="8"/>
  <c r="W164" i="8"/>
  <c r="W165" i="8"/>
  <c r="W162" i="8"/>
  <c r="W173" i="8"/>
  <c r="W174" i="8"/>
  <c r="W175" i="8"/>
  <c r="W172" i="8"/>
  <c r="W182" i="8"/>
  <c r="W183" i="8"/>
  <c r="W184" i="8"/>
  <c r="W181" i="8"/>
  <c r="W191" i="8"/>
  <c r="W192" i="8"/>
  <c r="W193" i="8"/>
  <c r="W190" i="8"/>
  <c r="W152" i="8"/>
  <c r="W153" i="8"/>
  <c r="W154" i="8"/>
  <c r="W151" i="8"/>
  <c r="W204" i="8"/>
  <c r="W203" i="8"/>
  <c r="W202" i="8"/>
  <c r="W201" i="8"/>
  <c r="W132" i="8"/>
  <c r="W131" i="8"/>
  <c r="W130" i="8"/>
  <c r="W129" i="8"/>
  <c r="AH200" i="8"/>
  <c r="AH201" i="8"/>
  <c r="AH202" i="8"/>
  <c r="AH199" i="8"/>
  <c r="AH189" i="8"/>
  <c r="AH190" i="8"/>
  <c r="AH191" i="8"/>
  <c r="AH188" i="8"/>
  <c r="AH171" i="8"/>
  <c r="AH172" i="8"/>
  <c r="AH173" i="8"/>
  <c r="AH170" i="8"/>
  <c r="AH150" i="8"/>
  <c r="AH151" i="8"/>
  <c r="AH152" i="8"/>
  <c r="AH149" i="8"/>
  <c r="AH140" i="8"/>
  <c r="AH141" i="8"/>
  <c r="AH142" i="8"/>
  <c r="AH139" i="8"/>
  <c r="AH128" i="8"/>
  <c r="AH129" i="8"/>
  <c r="AH130" i="8"/>
  <c r="AH127" i="8"/>
  <c r="AH180" i="8"/>
  <c r="AH181" i="8"/>
  <c r="AH182" i="8"/>
  <c r="AH179" i="8"/>
  <c r="AH161" i="8"/>
  <c r="AH162" i="8"/>
  <c r="AH163" i="8"/>
  <c r="AH160" i="8"/>
  <c r="W74" i="8"/>
  <c r="W75" i="8"/>
  <c r="W76" i="8"/>
  <c r="W77" i="8"/>
  <c r="W86" i="8"/>
  <c r="W87" i="8"/>
  <c r="W88" i="8"/>
  <c r="W89" i="8"/>
  <c r="AZ89" i="8"/>
  <c r="AZ88" i="8"/>
  <c r="AZ87" i="8"/>
  <c r="AZ86" i="8"/>
  <c r="BS88" i="8"/>
  <c r="BS87" i="8"/>
  <c r="BS86" i="8"/>
  <c r="BS85" i="8"/>
  <c r="CL87" i="8"/>
  <c r="CL86" i="8"/>
  <c r="CL85" i="8"/>
  <c r="CL84" i="8"/>
  <c r="DF85" i="8"/>
  <c r="DF84" i="8"/>
  <c r="DF83" i="8"/>
  <c r="DF82" i="8"/>
  <c r="AH87" i="8"/>
  <c r="AH86" i="8"/>
  <c r="AH85" i="8"/>
  <c r="AH84" i="8"/>
  <c r="DF74" i="8"/>
  <c r="DF73" i="8"/>
  <c r="DF72" i="8"/>
  <c r="DF71" i="8"/>
  <c r="CL76" i="8"/>
  <c r="CL75" i="8"/>
  <c r="CL74" i="8"/>
  <c r="CL73" i="8"/>
  <c r="BS76" i="8"/>
  <c r="BS75" i="8"/>
  <c r="BS74" i="8"/>
  <c r="BS73" i="8"/>
  <c r="AZ76" i="8"/>
  <c r="AZ75" i="8"/>
  <c r="AZ74" i="8"/>
  <c r="AZ73" i="8"/>
  <c r="AH76" i="8"/>
  <c r="AH75" i="8"/>
  <c r="AH74" i="8"/>
  <c r="AH73" i="8"/>
  <c r="W69" i="8"/>
  <c r="W68" i="8"/>
  <c r="W67" i="8"/>
  <c r="W61" i="8"/>
  <c r="W60" i="8"/>
  <c r="W59" i="8"/>
  <c r="W58" i="8"/>
  <c r="W51" i="8"/>
  <c r="W50" i="8"/>
  <c r="W49" i="8"/>
  <c r="W48" i="8"/>
  <c r="W40" i="8"/>
  <c r="W39" i="8"/>
  <c r="W38" i="8"/>
  <c r="W37" i="8"/>
  <c r="W30" i="8"/>
  <c r="W29" i="8"/>
  <c r="W28" i="8"/>
  <c r="W27" i="8"/>
  <c r="W18" i="8"/>
  <c r="W17" i="8"/>
  <c r="W16" i="8"/>
  <c r="W15" i="8"/>
  <c r="DF59" i="8"/>
  <c r="DF60" i="8"/>
  <c r="DF61" i="8"/>
  <c r="DF58" i="8"/>
  <c r="DF50" i="8"/>
  <c r="DF49" i="8"/>
  <c r="DF48" i="8"/>
  <c r="DF47" i="8"/>
  <c r="DF40" i="8"/>
  <c r="DF39" i="8"/>
  <c r="DF38" i="8"/>
  <c r="DF37" i="8"/>
  <c r="DF32" i="8"/>
  <c r="DF31" i="8"/>
  <c r="DF30" i="8"/>
  <c r="DF29" i="8"/>
  <c r="DF21" i="8"/>
  <c r="DF20" i="8"/>
  <c r="DF19" i="8"/>
  <c r="DF18" i="8"/>
  <c r="DF12" i="8"/>
  <c r="DF11" i="8"/>
  <c r="DF10" i="8"/>
  <c r="DF9" i="8"/>
  <c r="AH67" i="8"/>
  <c r="AH66" i="8"/>
  <c r="AH65" i="8"/>
  <c r="AH64" i="8"/>
  <c r="AH58" i="8"/>
  <c r="AH57" i="8"/>
  <c r="AH56" i="8"/>
  <c r="AH55" i="8"/>
  <c r="AH48" i="8"/>
  <c r="AH47" i="8"/>
  <c r="AH46" i="8"/>
  <c r="AH45" i="8"/>
  <c r="AH37" i="8"/>
  <c r="AH36" i="8"/>
  <c r="AH35" i="8"/>
  <c r="AH34" i="8"/>
  <c r="AH27" i="8"/>
  <c r="AH26" i="8"/>
  <c r="AH25" i="8"/>
  <c r="AH24" i="8"/>
  <c r="AH15" i="8"/>
  <c r="AH14" i="8"/>
  <c r="AH13" i="8"/>
  <c r="AH12" i="8"/>
  <c r="AZ64" i="8"/>
  <c r="AZ63" i="8"/>
  <c r="AZ62" i="8"/>
  <c r="AZ61" i="8"/>
  <c r="AZ54" i="8"/>
  <c r="AZ53" i="8"/>
  <c r="AZ52" i="8"/>
  <c r="AZ51" i="8"/>
  <c r="AZ44" i="8"/>
  <c r="AZ43" i="8"/>
  <c r="AZ42" i="8"/>
  <c r="AZ41" i="8"/>
  <c r="AZ31" i="8"/>
  <c r="AZ30" i="8"/>
  <c r="AZ29" i="8"/>
  <c r="AZ28" i="8"/>
  <c r="AZ22" i="8"/>
  <c r="AZ21" i="8"/>
  <c r="AZ20" i="8"/>
  <c r="AZ19" i="8"/>
  <c r="AZ12" i="8"/>
  <c r="AZ11" i="8"/>
  <c r="AZ10" i="8"/>
  <c r="AZ9" i="8"/>
  <c r="BS20" i="8"/>
  <c r="BS21" i="8"/>
  <c r="BS22" i="8"/>
  <c r="BS63" i="8"/>
  <c r="BS62" i="8"/>
  <c r="BS61" i="8"/>
  <c r="BS60" i="8"/>
  <c r="BS52" i="8"/>
  <c r="BS51" i="8"/>
  <c r="BS50" i="8"/>
  <c r="BS49" i="8"/>
  <c r="BS42" i="8"/>
  <c r="BS41" i="8"/>
  <c r="BS40" i="8"/>
  <c r="BS39" i="8"/>
  <c r="BS32" i="8"/>
  <c r="BS31" i="8"/>
  <c r="BS30" i="8"/>
  <c r="BS29" i="8"/>
  <c r="BS19" i="8"/>
  <c r="BS12" i="8"/>
  <c r="BS11" i="8"/>
  <c r="BS10" i="8"/>
  <c r="BS9" i="8"/>
  <c r="CL62" i="8"/>
  <c r="CL61" i="8"/>
  <c r="CL60" i="8"/>
  <c r="CL59" i="8"/>
  <c r="CL51" i="8"/>
  <c r="CL50" i="8"/>
  <c r="CL49" i="8"/>
  <c r="CL48" i="8"/>
  <c r="CL41" i="8"/>
  <c r="CL40" i="8"/>
  <c r="CL39" i="8"/>
  <c r="CL38" i="8"/>
  <c r="CL33" i="8"/>
  <c r="CL32" i="8"/>
  <c r="CL31" i="8"/>
  <c r="CL30" i="8"/>
  <c r="CL22" i="8"/>
  <c r="CL21" i="8"/>
  <c r="CL20" i="8"/>
  <c r="CL19" i="8"/>
  <c r="CL13" i="8"/>
  <c r="CL12" i="8"/>
  <c r="CL11" i="8"/>
  <c r="CL10" i="8"/>
  <c r="S107" i="6"/>
  <c r="S108" i="6"/>
  <c r="S109" i="6"/>
  <c r="S110" i="6"/>
  <c r="S111" i="6"/>
  <c r="S112" i="6"/>
  <c r="S113" i="6"/>
  <c r="S114" i="6"/>
  <c r="S115" i="6"/>
  <c r="S116" i="6"/>
  <c r="S117" i="6"/>
  <c r="S118" i="6"/>
  <c r="S119" i="6"/>
  <c r="S120" i="6"/>
  <c r="S121" i="6"/>
  <c r="S138" i="6"/>
  <c r="S139" i="6"/>
  <c r="S140" i="6"/>
  <c r="S141" i="6"/>
  <c r="S142" i="6"/>
  <c r="S143" i="6"/>
  <c r="S144" i="6"/>
  <c r="S145" i="6"/>
  <c r="S146" i="6"/>
  <c r="S147" i="6"/>
  <c r="S148" i="6"/>
  <c r="S149" i="6"/>
  <c r="S150" i="6"/>
  <c r="S151" i="6"/>
  <c r="S152" i="6"/>
  <c r="S153" i="6"/>
  <c r="S154" i="6"/>
  <c r="S137" i="6"/>
  <c r="S105" i="6"/>
  <c r="S106" i="6"/>
  <c r="S104" i="6"/>
  <c r="S57" i="6"/>
  <c r="S58" i="6"/>
  <c r="S59" i="6"/>
  <c r="S60" i="6"/>
  <c r="S61" i="6"/>
  <c r="S62" i="6"/>
  <c r="S63" i="6"/>
  <c r="S64" i="6"/>
  <c r="S65" i="6"/>
  <c r="S66" i="6"/>
  <c r="S67" i="6"/>
  <c r="S68" i="6"/>
  <c r="S69" i="6"/>
  <c r="S70" i="6"/>
  <c r="S71" i="6"/>
  <c r="S72" i="6"/>
  <c r="S73" i="6"/>
  <c r="S56" i="6"/>
  <c r="S6" i="6"/>
  <c r="S7" i="6"/>
  <c r="S8" i="6"/>
  <c r="S9" i="6"/>
  <c r="S10" i="6"/>
  <c r="S11" i="6"/>
  <c r="S12" i="6"/>
  <c r="S13" i="6"/>
  <c r="S14" i="6"/>
  <c r="S15" i="6"/>
  <c r="S16" i="6"/>
  <c r="S17" i="6"/>
  <c r="S18" i="6"/>
  <c r="S19" i="6"/>
  <c r="S20" i="6"/>
  <c r="S21" i="6"/>
  <c r="S22" i="6"/>
  <c r="S5" i="6"/>
  <c r="AH121" i="6"/>
  <c r="AG121" i="6"/>
  <c r="AF121" i="6"/>
  <c r="AE121" i="6"/>
  <c r="AD121" i="6"/>
  <c r="AC121" i="6"/>
  <c r="AH120" i="6"/>
  <c r="AG120" i="6"/>
  <c r="AF120" i="6"/>
  <c r="AE120" i="6"/>
  <c r="AD120" i="6"/>
  <c r="AC120" i="6"/>
  <c r="AH119" i="6"/>
  <c r="AG119" i="6"/>
  <c r="AF119" i="6"/>
  <c r="AE119" i="6"/>
  <c r="AD119" i="6"/>
  <c r="AC119" i="6"/>
  <c r="AH118" i="6"/>
  <c r="AG118" i="6"/>
  <c r="AF118" i="6"/>
  <c r="AE118" i="6"/>
  <c r="AD118" i="6"/>
  <c r="AC118" i="6"/>
  <c r="AH117" i="6"/>
  <c r="AG117" i="6"/>
  <c r="AF117" i="6"/>
  <c r="AE117" i="6"/>
  <c r="AD117" i="6"/>
  <c r="AC117" i="6"/>
  <c r="AH116" i="6"/>
  <c r="AG116" i="6"/>
  <c r="AF116" i="6"/>
  <c r="AE116" i="6"/>
  <c r="AD116" i="6"/>
  <c r="AC116" i="6"/>
  <c r="AH115" i="6"/>
  <c r="AG115" i="6"/>
  <c r="AF115" i="6"/>
  <c r="AE115" i="6"/>
  <c r="AD115" i="6"/>
  <c r="AC115" i="6"/>
  <c r="AH114" i="6"/>
  <c r="AG114" i="6"/>
  <c r="AF114" i="6"/>
  <c r="AE114" i="6"/>
  <c r="AD114" i="6"/>
  <c r="AC114" i="6"/>
  <c r="AH113" i="6"/>
  <c r="AG113" i="6"/>
  <c r="AF113" i="6"/>
  <c r="AE113" i="6"/>
  <c r="AD113" i="6"/>
  <c r="AC113" i="6"/>
  <c r="AH112" i="6"/>
  <c r="AG112" i="6"/>
  <c r="AF112" i="6"/>
  <c r="AE112" i="6"/>
  <c r="AD112" i="6"/>
  <c r="AC112" i="6"/>
  <c r="AH111" i="6"/>
  <c r="AG111" i="6"/>
  <c r="AF111" i="6"/>
  <c r="AE111" i="6"/>
  <c r="AD111" i="6"/>
  <c r="AC111" i="6"/>
  <c r="AH110" i="6"/>
  <c r="AG110" i="6"/>
  <c r="AF110" i="6"/>
  <c r="AE110" i="6"/>
  <c r="AD110" i="6"/>
  <c r="AC110" i="6"/>
  <c r="AH109" i="6"/>
  <c r="AG109" i="6"/>
  <c r="AF109" i="6"/>
  <c r="AE109" i="6"/>
  <c r="AD109" i="6"/>
  <c r="AC109" i="6"/>
  <c r="AH108" i="6"/>
  <c r="AG108" i="6"/>
  <c r="AF108" i="6"/>
  <c r="AE108" i="6"/>
  <c r="AD108" i="6"/>
  <c r="AC108" i="6"/>
  <c r="AH107" i="6"/>
  <c r="AG107" i="6"/>
  <c r="AF107" i="6"/>
  <c r="AE107" i="6"/>
  <c r="AD107" i="6"/>
  <c r="AC107" i="6"/>
  <c r="AH106" i="6"/>
  <c r="AG106" i="6"/>
  <c r="AF106" i="6"/>
  <c r="AE106" i="6"/>
  <c r="AD106" i="6"/>
  <c r="AC106" i="6"/>
  <c r="AH105" i="6"/>
  <c r="AG105" i="6"/>
  <c r="AF105" i="6"/>
  <c r="AE105" i="6"/>
  <c r="AD105" i="6"/>
  <c r="AC105" i="6"/>
  <c r="AH104" i="6"/>
  <c r="AG104" i="6"/>
  <c r="AF104" i="6"/>
  <c r="AE104" i="6"/>
  <c r="AD104" i="6"/>
  <c r="AC104" i="6"/>
  <c r="AH73" i="6"/>
  <c r="AG73" i="6"/>
  <c r="AF73" i="6"/>
  <c r="AE73" i="6"/>
  <c r="AD73" i="6"/>
  <c r="AC73" i="6"/>
  <c r="AH72" i="6"/>
  <c r="AG72" i="6"/>
  <c r="AF72" i="6"/>
  <c r="AE72" i="6"/>
  <c r="AD72" i="6"/>
  <c r="AC72" i="6"/>
  <c r="AH71" i="6"/>
  <c r="AG71" i="6"/>
  <c r="AF71" i="6"/>
  <c r="AE71" i="6"/>
  <c r="AD71" i="6"/>
  <c r="AC71" i="6"/>
  <c r="AH70" i="6"/>
  <c r="AG70" i="6"/>
  <c r="AF70" i="6"/>
  <c r="AE70" i="6"/>
  <c r="AD70" i="6"/>
  <c r="AC70" i="6"/>
  <c r="AH69" i="6"/>
  <c r="AG69" i="6"/>
  <c r="AF69" i="6"/>
  <c r="AE69" i="6"/>
  <c r="AD69" i="6"/>
  <c r="AC69" i="6"/>
  <c r="AH68" i="6"/>
  <c r="AG68" i="6"/>
  <c r="AF68" i="6"/>
  <c r="AE68" i="6"/>
  <c r="AD68" i="6"/>
  <c r="AC68" i="6"/>
  <c r="AH67" i="6"/>
  <c r="AG67" i="6"/>
  <c r="AF67" i="6"/>
  <c r="AE67" i="6"/>
  <c r="AD67" i="6"/>
  <c r="AC67" i="6"/>
  <c r="AH66" i="6"/>
  <c r="AG66" i="6"/>
  <c r="AF66" i="6"/>
  <c r="AE66" i="6"/>
  <c r="AD66" i="6"/>
  <c r="AC66" i="6"/>
  <c r="AH65" i="6"/>
  <c r="AG65" i="6"/>
  <c r="AF65" i="6"/>
  <c r="AE65" i="6"/>
  <c r="AD65" i="6"/>
  <c r="AC65" i="6"/>
  <c r="AH64" i="6"/>
  <c r="AG64" i="6"/>
  <c r="AF64" i="6"/>
  <c r="AE64" i="6"/>
  <c r="AD64" i="6"/>
  <c r="AC64" i="6"/>
  <c r="AH63" i="6"/>
  <c r="AG63" i="6"/>
  <c r="AF63" i="6"/>
  <c r="AE63" i="6"/>
  <c r="AD63" i="6"/>
  <c r="AC63" i="6"/>
  <c r="AH62" i="6"/>
  <c r="AG62" i="6"/>
  <c r="AF62" i="6"/>
  <c r="AE62" i="6"/>
  <c r="AD62" i="6"/>
  <c r="AC62" i="6"/>
  <c r="AH61" i="6"/>
  <c r="AG61" i="6"/>
  <c r="AF61" i="6"/>
  <c r="AE61" i="6"/>
  <c r="AD61" i="6"/>
  <c r="AC61" i="6"/>
  <c r="AH60" i="6"/>
  <c r="AG60" i="6"/>
  <c r="AF60" i="6"/>
  <c r="AE60" i="6"/>
  <c r="AD60" i="6"/>
  <c r="AC60" i="6"/>
  <c r="AH59" i="6"/>
  <c r="AG59" i="6"/>
  <c r="AF59" i="6"/>
  <c r="AE59" i="6"/>
  <c r="AD59" i="6"/>
  <c r="AC59" i="6"/>
  <c r="AH58" i="6"/>
  <c r="AG58" i="6"/>
  <c r="AF58" i="6"/>
  <c r="AE58" i="6"/>
  <c r="AD58" i="6"/>
  <c r="AC58" i="6"/>
  <c r="AH57" i="6"/>
  <c r="AG57" i="6"/>
  <c r="AF57" i="6"/>
  <c r="AE57" i="6"/>
  <c r="AD57" i="6"/>
  <c r="AC57" i="6"/>
  <c r="AH56" i="6"/>
  <c r="AG56" i="6"/>
  <c r="AF56" i="6"/>
  <c r="AE56" i="6"/>
  <c r="AD56" i="6"/>
  <c r="AC56" i="6"/>
  <c r="AH6" i="6"/>
  <c r="AH7" i="6"/>
  <c r="AH8" i="6"/>
  <c r="AH9" i="6"/>
  <c r="AH10" i="6"/>
  <c r="AH11" i="6"/>
  <c r="AH12" i="6"/>
  <c r="AH13" i="6"/>
  <c r="AH14" i="6"/>
  <c r="AH15" i="6"/>
  <c r="AH16" i="6"/>
  <c r="AH17" i="6"/>
  <c r="AH18" i="6"/>
  <c r="AH19" i="6"/>
  <c r="AH20" i="6"/>
  <c r="AH21" i="6"/>
  <c r="AH22" i="6"/>
  <c r="AG6" i="6"/>
  <c r="AG7" i="6"/>
  <c r="AG8" i="6"/>
  <c r="AG9" i="6"/>
  <c r="AG10" i="6"/>
  <c r="AG11" i="6"/>
  <c r="AG12" i="6"/>
  <c r="AG13" i="6"/>
  <c r="AG14" i="6"/>
  <c r="AG15" i="6"/>
  <c r="AG16" i="6"/>
  <c r="AG17" i="6"/>
  <c r="AG18" i="6"/>
  <c r="AG19" i="6"/>
  <c r="AG20" i="6"/>
  <c r="AG21" i="6"/>
  <c r="AG22" i="6"/>
  <c r="AF6" i="6"/>
  <c r="AF7" i="6"/>
  <c r="AF8" i="6"/>
  <c r="AF9" i="6"/>
  <c r="AF10" i="6"/>
  <c r="AF11" i="6"/>
  <c r="AF12" i="6"/>
  <c r="AF13" i="6"/>
  <c r="AF14" i="6"/>
  <c r="AF15" i="6"/>
  <c r="AF16" i="6"/>
  <c r="AF17" i="6"/>
  <c r="AF18" i="6"/>
  <c r="AF19" i="6"/>
  <c r="AF20" i="6"/>
  <c r="AF21" i="6"/>
  <c r="AF22" i="6"/>
  <c r="AE6" i="6"/>
  <c r="AE7" i="6"/>
  <c r="AE8" i="6"/>
  <c r="AE9" i="6"/>
  <c r="AE10" i="6"/>
  <c r="AE11" i="6"/>
  <c r="AE12" i="6"/>
  <c r="AE13" i="6"/>
  <c r="AE14" i="6"/>
  <c r="AE15" i="6"/>
  <c r="AE16" i="6"/>
  <c r="AE17" i="6"/>
  <c r="AE18" i="6"/>
  <c r="AE19" i="6"/>
  <c r="AE20" i="6"/>
  <c r="AE21" i="6"/>
  <c r="AE22" i="6"/>
  <c r="AE5" i="6"/>
  <c r="AF5" i="6"/>
  <c r="AG5" i="6"/>
  <c r="AH5" i="6"/>
  <c r="AD6" i="6"/>
  <c r="AD7" i="6"/>
  <c r="AD8" i="6"/>
  <c r="AD9" i="6"/>
  <c r="AD10" i="6"/>
  <c r="AD11" i="6"/>
  <c r="AD12" i="6"/>
  <c r="AD13" i="6"/>
  <c r="AD14" i="6"/>
  <c r="AD15" i="6"/>
  <c r="AD16" i="6"/>
  <c r="AD17" i="6"/>
  <c r="AD18" i="6"/>
  <c r="AD19" i="6"/>
  <c r="AD20" i="6"/>
  <c r="AD21" i="6"/>
  <c r="AD22" i="6"/>
  <c r="AD5" i="6"/>
  <c r="AC6" i="6"/>
  <c r="AC7" i="6"/>
  <c r="AC8" i="6"/>
  <c r="AC9" i="6"/>
  <c r="AC10" i="6"/>
  <c r="AC11" i="6"/>
  <c r="AC12" i="6"/>
  <c r="AC13" i="6"/>
  <c r="AC14" i="6"/>
  <c r="AC15" i="6"/>
  <c r="AC16" i="6"/>
  <c r="AC17" i="6"/>
  <c r="AC18" i="6"/>
  <c r="AC19" i="6"/>
  <c r="AC20" i="6"/>
  <c r="AC21" i="6"/>
  <c r="AC22" i="6"/>
  <c r="AC5" i="6"/>
  <c r="AX13" i="4"/>
  <c r="AX14" i="4"/>
  <c r="AX15" i="4" s="1"/>
  <c r="AX16" i="4" s="1"/>
  <c r="AX17" i="4" s="1"/>
  <c r="AX18" i="4" s="1"/>
  <c r="AX19" i="4" s="1"/>
  <c r="AX20" i="4" s="1"/>
  <c r="AX21" i="4" s="1"/>
  <c r="AX22" i="4" s="1"/>
  <c r="AX23" i="4" s="1"/>
  <c r="AX24" i="4" s="1"/>
  <c r="AX25" i="4" s="1"/>
  <c r="AX26" i="4" s="1"/>
  <c r="AX27" i="4" s="1"/>
  <c r="AX28" i="4" s="1"/>
  <c r="AX29" i="4" s="1"/>
  <c r="AX30" i="4" s="1"/>
  <c r="AX31" i="4" s="1"/>
  <c r="AX12" i="4"/>
  <c r="AM24" i="3"/>
  <c r="AM23" i="3"/>
  <c r="AM22" i="3"/>
  <c r="AL22" i="3"/>
  <c r="Y33" i="4"/>
  <c r="T33" i="4"/>
  <c r="Z33" i="4" s="1"/>
  <c r="Y32" i="4"/>
  <c r="T32" i="4"/>
  <c r="U32" i="4" s="1"/>
  <c r="Y31" i="4"/>
  <c r="T31" i="4"/>
  <c r="X31" i="4" s="1"/>
  <c r="Y30" i="4"/>
  <c r="T30" i="4"/>
  <c r="Z30" i="4" s="1"/>
  <c r="Y29" i="4"/>
  <c r="T29" i="4"/>
  <c r="X29" i="4" s="1"/>
  <c r="Y28" i="4"/>
  <c r="T28" i="4"/>
  <c r="X28" i="4" s="1"/>
  <c r="Y27" i="4"/>
  <c r="T27" i="4"/>
  <c r="X27" i="4" s="1"/>
  <c r="Y26" i="4"/>
  <c r="T26" i="4"/>
  <c r="Z26" i="4" s="1"/>
  <c r="Y25" i="4"/>
  <c r="T25" i="4"/>
  <c r="W25" i="4" s="1"/>
  <c r="Y24" i="4"/>
  <c r="T24" i="4"/>
  <c r="Z24" i="4" s="1"/>
  <c r="Y23" i="4"/>
  <c r="T23" i="4"/>
  <c r="U23" i="4" s="1"/>
  <c r="Y22" i="4"/>
  <c r="T22" i="4"/>
  <c r="Z22" i="4" s="1"/>
  <c r="Y21" i="4"/>
  <c r="T21" i="4"/>
  <c r="X21" i="4" s="1"/>
  <c r="Y20" i="4"/>
  <c r="T20" i="4"/>
  <c r="Z20" i="4" s="1"/>
  <c r="Y19" i="4"/>
  <c r="T19" i="4"/>
  <c r="Z19" i="4" s="1"/>
  <c r="Y18" i="4"/>
  <c r="T18" i="4"/>
  <c r="X18" i="4" s="1"/>
  <c r="Y17" i="4"/>
  <c r="T17" i="4"/>
  <c r="X17" i="4" s="1"/>
  <c r="Y16" i="4"/>
  <c r="T16" i="4"/>
  <c r="Z16" i="4" s="1"/>
  <c r="Y15" i="4"/>
  <c r="T15" i="4"/>
  <c r="Z15" i="4" s="1"/>
  <c r="Y14" i="4"/>
  <c r="T14" i="4"/>
  <c r="Z14" i="4" s="1"/>
  <c r="Y13" i="4"/>
  <c r="T13" i="4"/>
  <c r="Z13" i="4" s="1"/>
  <c r="Y12" i="4"/>
  <c r="T12" i="4"/>
  <c r="Z12" i="4" s="1"/>
  <c r="Y11" i="4"/>
  <c r="T11" i="4"/>
  <c r="X11" i="4" s="1"/>
  <c r="T10" i="4"/>
  <c r="Z10" i="4" s="1"/>
  <c r="AE4" i="3"/>
  <c r="AI4" i="3" s="1"/>
  <c r="AE5" i="3"/>
  <c r="AK5" i="3" s="1"/>
  <c r="AE6" i="3"/>
  <c r="AI6" i="3" s="1"/>
  <c r="AE7" i="3"/>
  <c r="AK7" i="3" s="1"/>
  <c r="AE8" i="3"/>
  <c r="AK8" i="3" s="1"/>
  <c r="AE9" i="3"/>
  <c r="AK9" i="3" s="1"/>
  <c r="AE10" i="3"/>
  <c r="AI10" i="3" s="1"/>
  <c r="AE11" i="3"/>
  <c r="AK11" i="3" s="1"/>
  <c r="AE12" i="3"/>
  <c r="AK12" i="3" s="1"/>
  <c r="AE13" i="3"/>
  <c r="AK13" i="3" s="1"/>
  <c r="AE14" i="3"/>
  <c r="AI14" i="3" s="1"/>
  <c r="AE15" i="3"/>
  <c r="AI15" i="3" s="1"/>
  <c r="AE16" i="3"/>
  <c r="AK16" i="3" s="1"/>
  <c r="AE17" i="3"/>
  <c r="AK17" i="3" s="1"/>
  <c r="AE18" i="3"/>
  <c r="AK18" i="3" s="1"/>
  <c r="AE19" i="3"/>
  <c r="AG19" i="3" s="1"/>
  <c r="AE20" i="3"/>
  <c r="AG20" i="3" s="1"/>
  <c r="AE21" i="3"/>
  <c r="AK21" i="3" s="1"/>
  <c r="AJ5" i="3"/>
  <c r="AJ6" i="3"/>
  <c r="AJ7" i="3"/>
  <c r="AJ8" i="3"/>
  <c r="AJ9" i="3"/>
  <c r="AJ10" i="3"/>
  <c r="AJ11" i="3"/>
  <c r="AJ12" i="3"/>
  <c r="AJ13" i="3"/>
  <c r="AJ14" i="3"/>
  <c r="AJ15" i="3"/>
  <c r="AJ16" i="3"/>
  <c r="AJ17" i="3"/>
  <c r="AJ18" i="3"/>
  <c r="AJ19" i="3"/>
  <c r="AJ20" i="3"/>
  <c r="AJ21" i="3"/>
  <c r="AH12" i="3" l="1"/>
  <c r="AH11" i="3"/>
  <c r="X32" i="4"/>
  <c r="W32" i="4"/>
  <c r="Z28" i="4"/>
  <c r="Z32" i="4"/>
  <c r="V33" i="4"/>
  <c r="U31" i="4"/>
  <c r="W33" i="4"/>
  <c r="V32" i="4"/>
  <c r="U33" i="4"/>
  <c r="V31" i="4"/>
  <c r="X33" i="4"/>
  <c r="Z31" i="4"/>
  <c r="W31" i="4"/>
  <c r="Z29" i="4"/>
  <c r="U30" i="4"/>
  <c r="V30" i="4"/>
  <c r="V29" i="4"/>
  <c r="U28" i="4"/>
  <c r="W30" i="4"/>
  <c r="W29" i="4"/>
  <c r="V28" i="4"/>
  <c r="X30" i="4"/>
  <c r="U29" i="4"/>
  <c r="W28" i="4"/>
  <c r="X15" i="4"/>
  <c r="V15" i="4"/>
  <c r="W15" i="4"/>
  <c r="V23" i="4"/>
  <c r="W23" i="4"/>
  <c r="Z23" i="4"/>
  <c r="X23" i="4"/>
  <c r="U15" i="4"/>
  <c r="W20" i="4"/>
  <c r="W24" i="4"/>
  <c r="U16" i="4"/>
  <c r="U14" i="4"/>
  <c r="W16" i="4"/>
  <c r="V14" i="4"/>
  <c r="X16" i="4"/>
  <c r="U22" i="4"/>
  <c r="Z25" i="4"/>
  <c r="V16" i="4"/>
  <c r="W14" i="4"/>
  <c r="W22" i="4"/>
  <c r="X25" i="4"/>
  <c r="X14" i="4"/>
  <c r="Z11" i="4"/>
  <c r="U20" i="4"/>
  <c r="Z27" i="4"/>
  <c r="Z18" i="4"/>
  <c r="U21" i="4"/>
  <c r="V21" i="4"/>
  <c r="V12" i="4"/>
  <c r="W21" i="4"/>
  <c r="V19" i="4"/>
  <c r="U10" i="4"/>
  <c r="W19" i="4"/>
  <c r="V26" i="4"/>
  <c r="V10" i="4"/>
  <c r="V17" i="4"/>
  <c r="X19" i="4"/>
  <c r="Z21" i="4"/>
  <c r="U24" i="4"/>
  <c r="W26" i="4"/>
  <c r="U19" i="4"/>
  <c r="W12" i="4"/>
  <c r="U26" i="4"/>
  <c r="X12" i="4"/>
  <c r="U17" i="4"/>
  <c r="W10" i="4"/>
  <c r="W17" i="4"/>
  <c r="V24" i="4"/>
  <c r="X26" i="4"/>
  <c r="Y10" i="4"/>
  <c r="U13" i="4"/>
  <c r="V22" i="4"/>
  <c r="X24" i="4"/>
  <c r="V20" i="4"/>
  <c r="X22" i="4"/>
  <c r="U27" i="4"/>
  <c r="X10" i="4"/>
  <c r="U18" i="4"/>
  <c r="V27" i="4"/>
  <c r="Z17" i="4"/>
  <c r="V11" i="4"/>
  <c r="V18" i="4"/>
  <c r="X20" i="4"/>
  <c r="U25" i="4"/>
  <c r="W27" i="4"/>
  <c r="V13" i="4"/>
  <c r="W13" i="4"/>
  <c r="X13" i="4"/>
  <c r="W11" i="4"/>
  <c r="W18" i="4"/>
  <c r="V25" i="4"/>
  <c r="U11" i="4"/>
  <c r="AH5" i="3"/>
  <c r="AM5" i="3" s="1"/>
  <c r="AJ4" i="3"/>
  <c r="AH10" i="3"/>
  <c r="AI18" i="3"/>
  <c r="AK19" i="3"/>
  <c r="AI17" i="3"/>
  <c r="AI9" i="3"/>
  <c r="AK10" i="3"/>
  <c r="AH9" i="3"/>
  <c r="AK20" i="3"/>
  <c r="AF21" i="3"/>
  <c r="AM21" i="3" s="1"/>
  <c r="AH13" i="3"/>
  <c r="AI13" i="3"/>
  <c r="AK15" i="3"/>
  <c r="AI12" i="3"/>
  <c r="AK14" i="3"/>
  <c r="AH8" i="3"/>
  <c r="AI11" i="3"/>
  <c r="AI16" i="3"/>
  <c r="AI7" i="3"/>
  <c r="AI5" i="3"/>
  <c r="AI20" i="3"/>
  <c r="AK4" i="3"/>
  <c r="AK6" i="3"/>
  <c r="AI8" i="3"/>
  <c r="AI21" i="3"/>
  <c r="AI19" i="3"/>
  <c r="AG15" i="3"/>
  <c r="AG14" i="3"/>
  <c r="AF14" i="3"/>
  <c r="AF15" i="3"/>
  <c r="AH19" i="3"/>
  <c r="AF16" i="3"/>
  <c r="AH18" i="3"/>
  <c r="AH17" i="3"/>
  <c r="AH16" i="3"/>
  <c r="AG17" i="3"/>
  <c r="AH15" i="3"/>
  <c r="AF17" i="3"/>
  <c r="AH14" i="3"/>
  <c r="AG18" i="3"/>
  <c r="AG12" i="3"/>
  <c r="AG11" i="3"/>
  <c r="AG10" i="3"/>
  <c r="AF12" i="3"/>
  <c r="AG9" i="3"/>
  <c r="AF11" i="3"/>
  <c r="AF20" i="3"/>
  <c r="AL20" i="3" s="1"/>
  <c r="AH4" i="3"/>
  <c r="AF19" i="3"/>
  <c r="AL19" i="3" s="1"/>
  <c r="AH21" i="3"/>
  <c r="AG16" i="3"/>
  <c r="AF18" i="3"/>
  <c r="AM18" i="3" s="1"/>
  <c r="AH20" i="3"/>
  <c r="AG13" i="3"/>
  <c r="AF13" i="3"/>
  <c r="AG8" i="3"/>
  <c r="AF10" i="3"/>
  <c r="AG5" i="3"/>
  <c r="AF7" i="3"/>
  <c r="AM7" i="3" s="1"/>
  <c r="AF4" i="3"/>
  <c r="AH6" i="3"/>
  <c r="AG7" i="3"/>
  <c r="AF9" i="3"/>
  <c r="AL9" i="3" s="1"/>
  <c r="AG4" i="3"/>
  <c r="AG6" i="3"/>
  <c r="AL6" i="3" s="1"/>
  <c r="AF8" i="3"/>
  <c r="AL8" i="3" s="1"/>
  <c r="AG21" i="3"/>
  <c r="AH7" i="3"/>
  <c r="AF5" i="3"/>
  <c r="AF33" i="3"/>
  <c r="AF34" i="3"/>
  <c r="AF35" i="3"/>
  <c r="AH35" i="3"/>
  <c r="AH34" i="3"/>
  <c r="AH33" i="3"/>
  <c r="J21" i="2"/>
  <c r="J20" i="2"/>
  <c r="J19" i="2"/>
  <c r="G53" i="2"/>
  <c r="F53" i="2"/>
  <c r="E53" i="2"/>
  <c r="D53" i="2"/>
  <c r="C53" i="2"/>
  <c r="B53" i="2"/>
  <c r="J9" i="2"/>
  <c r="J8" i="2"/>
  <c r="J7" i="2"/>
  <c r="J11" i="2"/>
  <c r="J12" i="2"/>
  <c r="J10" i="2"/>
  <c r="J14" i="2"/>
  <c r="J15" i="2"/>
  <c r="J13" i="2"/>
  <c r="J24" i="2"/>
  <c r="J23" i="2"/>
  <c r="J22" i="2"/>
  <c r="J18" i="2"/>
  <c r="J17" i="2"/>
  <c r="J16" i="2"/>
  <c r="AL24" i="3" l="1"/>
  <c r="AL15" i="3"/>
  <c r="AM15" i="3"/>
  <c r="AM8" i="3"/>
  <c r="AM9" i="3"/>
  <c r="AM6" i="3"/>
  <c r="AL14" i="3"/>
  <c r="AM14" i="3"/>
  <c r="AL10" i="3"/>
  <c r="AM10" i="3"/>
  <c r="AM20" i="3"/>
  <c r="AM19" i="3"/>
  <c r="AL21" i="3"/>
  <c r="AL17" i="3"/>
  <c r="AM17" i="3"/>
  <c r="AL11" i="3"/>
  <c r="AM11" i="3"/>
  <c r="AL4" i="3"/>
  <c r="AM4" i="3"/>
  <c r="AL5" i="3"/>
  <c r="AL16" i="3"/>
  <c r="AM12" i="3"/>
  <c r="AL12" i="3"/>
  <c r="AL18" i="3"/>
  <c r="AL7" i="3"/>
  <c r="AM13" i="3"/>
  <c r="AL13" i="3"/>
  <c r="AM16" i="3"/>
  <c r="J27" i="2"/>
  <c r="J26" i="2"/>
  <c r="J25" i="2"/>
  <c r="AF40" i="1"/>
  <c r="AF39" i="1"/>
  <c r="AF50" i="1"/>
  <c r="AF49" i="1"/>
  <c r="AF52" i="1"/>
  <c r="AF51" i="1"/>
  <c r="AF48" i="1"/>
  <c r="AF47" i="1"/>
  <c r="AF46" i="1"/>
  <c r="AF45" i="1"/>
  <c r="AF44" i="1"/>
  <c r="AF43" i="1"/>
  <c r="AF42" i="1"/>
  <c r="AF41" i="1"/>
  <c r="AF38" i="1"/>
  <c r="AF37" i="1"/>
  <c r="AF36" i="1"/>
  <c r="AF35" i="1"/>
  <c r="AF8" i="1"/>
  <c r="AF16" i="1"/>
  <c r="AF7" i="1"/>
  <c r="AF15" i="1"/>
  <c r="AF12" i="1"/>
  <c r="AF14" i="1"/>
  <c r="AF11" i="1"/>
  <c r="AF13" i="1"/>
  <c r="AF18" i="1"/>
  <c r="AF17" i="1"/>
  <c r="AF20" i="1"/>
  <c r="AF6" i="1"/>
  <c r="AF19" i="1"/>
  <c r="AF5" i="1"/>
  <c r="AF10" i="1"/>
  <c r="AF9" i="1"/>
  <c r="AF4" i="1"/>
  <c r="AF3" i="1"/>
  <c r="AL23" i="3" l="1"/>
  <c r="S38" i="1"/>
  <c r="S22" i="1"/>
  <c r="S23" i="1"/>
  <c r="S21" i="1"/>
  <c r="S28" i="1"/>
  <c r="S29" i="1"/>
  <c r="S27" i="1"/>
  <c r="S24" i="1"/>
  <c r="S26" i="1"/>
  <c r="S25" i="1"/>
  <c r="S20" i="1"/>
  <c r="S19" i="1"/>
  <c r="S18" i="1"/>
  <c r="S15" i="1"/>
  <c r="S16" i="1"/>
  <c r="S17" i="1"/>
  <c r="S14" i="1"/>
  <c r="S13" i="1"/>
  <c r="S12" i="1"/>
  <c r="S5" i="1"/>
  <c r="S4" i="1"/>
  <c r="S3" i="1"/>
  <c r="S10" i="1"/>
  <c r="S11" i="1"/>
  <c r="S6" i="1"/>
  <c r="S8" i="1"/>
  <c r="S9" i="1"/>
  <c r="S7" i="1"/>
  <c r="J37" i="1"/>
  <c r="J38" i="1"/>
  <c r="J36" i="1"/>
  <c r="J35" i="1"/>
  <c r="J34" i="1"/>
  <c r="J33" i="1"/>
  <c r="J29" i="1"/>
  <c r="J28" i="1"/>
  <c r="J27" i="1"/>
  <c r="J14" i="1"/>
  <c r="J15" i="1"/>
  <c r="J16" i="1"/>
  <c r="J17" i="1"/>
  <c r="J13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tc={712E8708-605D-498B-BD74-9408B8D98844}</author>
    <author>tc={B6CC7079-D3B4-4062-BD6D-649A25805C08}</author>
    <author>tc={362B037C-B03F-4821-94BD-83BB3F96C8E8}</author>
    <author>tc={5F3E012E-D362-4D7E-A3E1-521E4B72996B}</author>
    <author>tc={977CCAD3-8042-4512-98E7-3A14E78017C3}</author>
    <author>tc={DDAF9556-974E-483A-899C-1BA9299FE544}</author>
    <author>tc={75BFEE8C-CEF1-4F54-BBDC-7EDDF23194A4}</author>
    <author>tc={29E8AB2D-2A21-466B-A035-E24EAA9D3F90}</author>
    <author>tc={DDAC7BC5-BB07-403E-9BA5-529964F400C4}</author>
    <author>tc={468E0115-45C6-4783-A128-2AC4B81A1F66}</author>
    <author>tc={4E794E75-90B6-4D15-8CF8-B476BA24788C}</author>
    <author>tc={B3DD02C9-C73D-48B1-AE66-991CC77F071A}</author>
    <author>tc={185B2870-C593-44D7-B89F-E164D4BAE17D}</author>
    <author>tc={6629E524-CF23-44FC-B855-594C1E428A24}</author>
    <author>tc={D04FC2CA-4D6D-417A-9ADE-176306B24B16}</author>
    <author>tc={9E0CD5EA-4BBA-474C-A232-BA3DE608BB2B}</author>
    <author>tc={71984183-DAC2-40B8-BA90-96EF5F7D9A2C}</author>
  </authors>
  <commentList>
    <comment ref="I3" authorId="0" shapeId="0" xr:uid="{712E8708-605D-498B-BD74-9408B8D9884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0.99 one time </t>
      </text>
    </comment>
    <comment ref="J3" authorId="1" shapeId="0" xr:uid="{B6CC7079-D3B4-4062-BD6D-649A25805C08}">
      <text>
        <t>[Threaded comment]
Your version of Excel allows you to read this threaded comment; however, any edits to it will get removed if the file is opened in a newer version of Excel. Learn more: https://go.microsoft.com/fwlink/?linkid=870924
Comment:
    Only when neuron number = 3  meet the criteria, so use repeat test, test number = 30</t>
      </text>
    </comment>
    <comment ref="I7" authorId="2" shapeId="0" xr:uid="{362B037C-B03F-4821-94BD-83BB3F96C8E8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time 0.7747 30 times 0.979</t>
      </text>
    </comment>
    <comment ref="J7" authorId="3" shapeId="0" xr:uid="{5F3E012E-D362-4D7E-A3E1-521E4B72996B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when neuron number = 10 meet creteria</t>
      </text>
    </comment>
    <comment ref="K7" authorId="4" shapeId="0" xr:uid="{977CCAD3-8042-4512-98E7-3A14E78017C3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0.268 one time
</t>
      </text>
    </comment>
    <comment ref="I9" authorId="5" shapeId="0" xr:uid="{DDAF9556-974E-483A-899C-1BA9299FE544}">
      <text>
        <t>[Threaded comment]
Your version of Excel allows you to read this threaded comment; however, any edits to it will get removed if the file is opened in a newer version of Excel. Learn more: https://go.microsoft.com/fwlink/?linkid=870924
Comment:
    0.083 one time 30 tests 0</t>
      </text>
    </comment>
    <comment ref="I10" authorId="6" shapeId="0" xr:uid="{75BFEE8C-CEF1-4F54-BBDC-7EDDF23194A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0.928 30 times 0.428 one test
</t>
      </text>
    </comment>
    <comment ref="J10" authorId="7" shapeId="0" xr:uid="{29E8AB2D-2A21-466B-A035-E24EAA9D3F90}">
      <text>
        <t>[Threaded comment]
Your version of Excel allows you to read this threaded comment; however, any edits to it will get removed if the file is opened in a newer version of Excel. Learn more: https://go.microsoft.com/fwlink/?linkid=870924
Comment:
    30 times 12 neuron 
1 times 0.525</t>
      </text>
    </comment>
    <comment ref="K10" authorId="8" shapeId="0" xr:uid="{DDAC7BC5-BB07-403E-9BA5-529964F400C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1" authorId="9" shapeId="0" xr:uid="{468E0115-45C6-4783-A128-2AC4B81A1F6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3" authorId="10" shapeId="0" xr:uid="{4E794E75-90B6-4D15-8CF8-B476BA24788C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I18" authorId="11" shapeId="0" xr:uid="{B3DD02C9-C73D-48B1-AE66-991CC77F071A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0.5 one time
</t>
      </text>
    </comment>
    <comment ref="J18" authorId="12" shapeId="0" xr:uid="{185B2870-C593-44D7-B89F-E164D4BAE17D}">
      <text>
        <t>[Threaded comment]
Your version of Excel allows you to read this threaded comment; however, any edits to it will get removed if the file is opened in a newer version of Excel. Learn more: https://go.microsoft.com/fwlink/?linkid=870924
Comment:
    15 neuron units</t>
      </text>
    </comment>
    <comment ref="I21" authorId="13" shapeId="0" xr:uid="{6629E524-CF23-44FC-B855-594C1E428A24}">
      <text>
        <t>[Threaded comment]
Your version of Excel allows you to read this threaded comment; however, any edits to it will get removed if the file is opened in a newer version of Excel. Learn more: https://go.microsoft.com/fwlink/?linkid=870924
Comment:
    0.303 ontime</t>
      </text>
    </comment>
    <comment ref="I24" authorId="14" shapeId="0" xr:uid="{D04FC2CA-4D6D-417A-9ADE-176306B24B1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0.197 one time
</t>
      </text>
    </comment>
    <comment ref="J30" authorId="15" shapeId="0" xr:uid="{9E0CD5EA-4BBA-474C-A232-BA3DE608BB2B}">
      <text>
        <t>[Threaded comment]
Your version of Excel allows you to read this threaded comment; however, any edits to it will get removed if the file is opened in a newer version of Excel. Learn more: https://go.microsoft.com/fwlink/?linkid=870924
Comment:
    23 nurons</t>
      </text>
    </comment>
    <comment ref="O42" authorId="16" shapeId="0" xr:uid="{71984183-DAC2-40B8-BA90-96EF5F7D9A2C}">
      <text>
        <t>[Threaded comment]
Your version of Excel allows you to read this threaded comment; however, any edits to it will get removed if the file is opened in a newer version of Excel. Learn more: https://go.microsoft.com/fwlink/?linkid=870924
Comment:
    0.69 one time 0.998 30times</t>
      </text>
    </comment>
  </commentList>
</comments>
</file>

<file path=xl/sharedStrings.xml><?xml version="1.0" encoding="utf-8"?>
<sst xmlns="http://schemas.openxmlformats.org/spreadsheetml/2006/main" count="4120" uniqueCount="642">
  <si>
    <t>DataSet</t>
  </si>
  <si>
    <t>GlobalScope</t>
  </si>
  <si>
    <t>ScoreType</t>
  </si>
  <si>
    <t>Purity</t>
  </si>
  <si>
    <t>NMI</t>
  </si>
  <si>
    <t>ARI</t>
  </si>
  <si>
    <t>CM
Class= 6, Dim= 28, sample = 10546</t>
  </si>
  <si>
    <t>Absenteeism
Class= 28, Dim= 20, sample = 740</t>
  </si>
  <si>
    <t>LocalScope2</t>
  </si>
  <si>
    <t>LocalScope1 0.2</t>
  </si>
  <si>
    <r>
      <t xml:space="preserve">IRIS
Class= 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, Dim= 4, sample = </t>
    </r>
    <r>
      <rPr>
        <sz val="11"/>
        <color rgb="FFFF0000"/>
        <rFont val="Calibri"/>
        <family val="2"/>
        <scheme val="minor"/>
      </rPr>
      <t>150</t>
    </r>
  </si>
  <si>
    <t xml:space="preserve">Mice Protein Expression
Class= 8 Dim= 80, sample =1080 </t>
  </si>
  <si>
    <t xml:space="preserve">Estimation of obesity levels based on eating habits and physical condition
Class= 7 Dim= 16, sample =2111 </t>
  </si>
  <si>
    <t xml:space="preserve">	Anuran Calls (MFCCs)
Class= 10, Dim= 22, sample = 7197</t>
  </si>
  <si>
    <t xml:space="preserve">	Turkiye Student Evaluation
Class= 13 Dim= 32, sample =5820</t>
  </si>
  <si>
    <t>HCV Data
Class= 5 Dim= 12, sample = 615</t>
  </si>
  <si>
    <t>User Knowledge Modeling
Class= 5 Dim= 4, sample = 403</t>
  </si>
  <si>
    <t xml:space="preserve">MoCap Hand Postures
Class= 5 Dim= 37, sample =31522 </t>
  </si>
  <si>
    <r>
      <t>Wholesale customers
Class=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Dim= 7, sample = 913</t>
    </r>
  </si>
  <si>
    <t>Customer Segmentation
Class= 8 Dim= 8, sample = 8068</t>
  </si>
  <si>
    <t>T-Test P-value</t>
  </si>
  <si>
    <r>
      <t>Wholesale customers
Class=</t>
    </r>
    <r>
      <rPr>
        <sz val="11"/>
        <color theme="1"/>
        <rFont val="Calibri"/>
        <family val="2"/>
        <scheme val="minor"/>
      </rPr>
      <t>3 Dim= 7, sample = 913</t>
    </r>
  </si>
  <si>
    <t>IRIS
(purity neuron range: 60, repeat time:30)</t>
  </si>
  <si>
    <t>Absenteeism
(purity neuron range: 120)</t>
  </si>
  <si>
    <t>Estimation of obesity levels based on eating habits and physical condition
(purity neuron range: 120)</t>
  </si>
  <si>
    <t>User Knowledge Modeling
(purity neuron range:60)</t>
  </si>
  <si>
    <t>Customer Segmentation
(purity neuron range:60)</t>
  </si>
  <si>
    <t>HCV Data
(purity neuron range:30)</t>
  </si>
  <si>
    <t>Turkiye Student Evaluation
(purity neuron range:30)</t>
  </si>
  <si>
    <t>Mice Protein Expression
(purity neuron range:30)</t>
  </si>
  <si>
    <t>CM
(purity neuron range:30)</t>
  </si>
  <si>
    <t xml:space="preserve">	Anuran Calls (MFCCs)
(purity neuron range:30)</t>
  </si>
  <si>
    <t>Percentage</t>
  </si>
  <si>
    <t>SOM</t>
  </si>
  <si>
    <t>TDSM</t>
  </si>
  <si>
    <t>BestClusterNo</t>
  </si>
  <si>
    <t>repeat time:30
6</t>
  </si>
  <si>
    <t>IRIS</t>
  </si>
  <si>
    <t xml:space="preserve">CM
</t>
  </si>
  <si>
    <t>Estimation of obesity levels based on eating habits and physical condition</t>
  </si>
  <si>
    <t>Mice Protein Expression</t>
  </si>
  <si>
    <t>Turkiye Student Evaluation</t>
  </si>
  <si>
    <t>HCV Data</t>
  </si>
  <si>
    <t>User Knowledge Modeling</t>
  </si>
  <si>
    <t xml:space="preserve">	Anuran Calls (MFCCs)</t>
  </si>
  <si>
    <t>CM</t>
  </si>
  <si>
    <t>Absenteeism</t>
  </si>
  <si>
    <t>Anuran Calls (MFCCs)</t>
  </si>
  <si>
    <t>3-30</t>
  </si>
  <si>
    <t>5-50</t>
  </si>
  <si>
    <t>10-50</t>
  </si>
  <si>
    <t>4-40</t>
  </si>
  <si>
    <t>8-40</t>
  </si>
  <si>
    <t>13-65</t>
  </si>
  <si>
    <t>28-84</t>
  </si>
  <si>
    <t>7-35</t>
  </si>
  <si>
    <t>0.180</t>
  </si>
  <si>
    <t>0.100</t>
  </si>
  <si>
    <t>Cluster
NumRange</t>
  </si>
  <si>
    <t>Best
ClusterNum</t>
  </si>
  <si>
    <t>TDSM 
SplitNum</t>
  </si>
  <si>
    <t>0.870</t>
  </si>
  <si>
    <t>0.750</t>
  </si>
  <si>
    <t>6-60</t>
  </si>
  <si>
    <t>Smooth
Weight</t>
  </si>
  <si>
    <t xml:space="preserve"> 0.0000</t>
  </si>
  <si>
    <t>Unstable
RepeateNum</t>
  </si>
  <si>
    <t>T-Test 
P-value</t>
  </si>
  <si>
    <t>Score
Type</t>
  </si>
  <si>
    <t>Scope
Num</t>
  </si>
  <si>
    <t>3-33</t>
  </si>
  <si>
    <t>UTDSM</t>
  </si>
  <si>
    <t>UTDSM 
NeuronNum</t>
  </si>
  <si>
    <t>30</t>
  </si>
  <si>
    <t>0.0001</t>
  </si>
  <si>
    <t xml:space="preserve"> 1.0000</t>
  </si>
  <si>
    <t>10-40</t>
  </si>
  <si>
    <t>28-58</t>
  </si>
  <si>
    <t>SOMNeuron
RangeNum</t>
  </si>
  <si>
    <t>15-45</t>
  </si>
  <si>
    <t>4-34</t>
  </si>
  <si>
    <t>5-35</t>
  </si>
  <si>
    <t>18-48</t>
  </si>
  <si>
    <t>13-62</t>
  </si>
  <si>
    <t>0.5830</t>
  </si>
  <si>
    <t>0.0000</t>
  </si>
  <si>
    <t>0.5044</t>
  </si>
  <si>
    <t>0.73691</t>
  </si>
  <si>
    <t xml:space="preserve"> 0.0005</t>
  </si>
  <si>
    <t>0.0449</t>
  </si>
  <si>
    <t>0.3808</t>
  </si>
  <si>
    <t>0.3167</t>
  </si>
  <si>
    <t xml:space="preserve"> 0.4699</t>
  </si>
  <si>
    <t>0.3470</t>
  </si>
  <si>
    <t>0.1874</t>
  </si>
  <si>
    <t xml:space="preserve"> 0.0264</t>
  </si>
  <si>
    <t xml:space="preserve"> 0.0004</t>
  </si>
  <si>
    <t>0.8934</t>
  </si>
  <si>
    <t>0.9233</t>
  </si>
  <si>
    <t>0.5176</t>
  </si>
  <si>
    <t>0.0477</t>
  </si>
  <si>
    <t xml:space="preserve"> 0.8600</t>
  </si>
  <si>
    <t>0.3910</t>
  </si>
  <si>
    <t>0.3565</t>
  </si>
  <si>
    <t>0.1821</t>
  </si>
  <si>
    <t>6-36</t>
  </si>
  <si>
    <t xml:space="preserve"> 0.9718</t>
  </si>
  <si>
    <t>0.9730</t>
  </si>
  <si>
    <t>Netflix userbase Dataset</t>
  </si>
  <si>
    <t>3-100</t>
  </si>
  <si>
    <t>Cardiovascular Diseases Risk Prediction Dataset</t>
  </si>
  <si>
    <t>Customer Segmentation</t>
  </si>
  <si>
    <t>13-80</t>
  </si>
  <si>
    <t>0.0032</t>
  </si>
  <si>
    <t>0.0344</t>
  </si>
  <si>
    <t>Austisum Screening data for toddlers</t>
  </si>
  <si>
    <t>2-100</t>
  </si>
  <si>
    <t>0.0163</t>
  </si>
  <si>
    <t>0.0444</t>
  </si>
  <si>
    <t>0.0614</t>
  </si>
  <si>
    <t>Airline Passenger Satisfcaction</t>
  </si>
  <si>
    <t>Hotel Reservations Dataset</t>
  </si>
  <si>
    <t>0.0203</t>
  </si>
  <si>
    <t>0.0447</t>
  </si>
  <si>
    <t>0.0107</t>
  </si>
  <si>
    <t>Discrete Feature number</t>
  </si>
  <si>
    <t>Continuous Feature Number</t>
  </si>
  <si>
    <t>HCV data</t>
  </si>
  <si>
    <t>5-100</t>
  </si>
  <si>
    <t>0.0048</t>
  </si>
  <si>
    <t>0.0039</t>
  </si>
  <si>
    <t>10-100</t>
  </si>
  <si>
    <t>Mobile Price Classification</t>
  </si>
  <si>
    <t>Food Waste</t>
  </si>
  <si>
    <t>0.0115</t>
  </si>
  <si>
    <t>0.0019</t>
  </si>
  <si>
    <t>Car Price</t>
  </si>
  <si>
    <t xml:space="preserve">0.0011 </t>
  </si>
  <si>
    <t xml:space="preserve"> 0.1007</t>
  </si>
  <si>
    <t>0.1004</t>
  </si>
  <si>
    <t xml:space="preserve"> 0.5405</t>
  </si>
  <si>
    <t xml:space="preserve"> 0.3104</t>
  </si>
  <si>
    <t xml:space="preserve">  0.7374</t>
  </si>
  <si>
    <t xml:space="preserve">  0.1066</t>
  </si>
  <si>
    <t xml:space="preserve"> 0.1111</t>
  </si>
  <si>
    <t>0.4507</t>
  </si>
  <si>
    <t>0.4652</t>
  </si>
  <si>
    <t>0.5120</t>
  </si>
  <si>
    <t>0.8065</t>
  </si>
  <si>
    <t>0.6502</t>
  </si>
  <si>
    <t>0.7654</t>
  </si>
  <si>
    <t>CDOSOM VS SoftMax</t>
  </si>
  <si>
    <t>SoftMax VS Oringal</t>
  </si>
  <si>
    <t xml:space="preserve"> 0.1303</t>
  </si>
  <si>
    <t xml:space="preserve"> 0.1600</t>
  </si>
  <si>
    <t xml:space="preserve"> 0.0869</t>
  </si>
  <si>
    <t>SOM
Neuron
RangeNum</t>
  </si>
  <si>
    <t>CDOSOM VS Original</t>
  </si>
  <si>
    <t>Airline Passenger Sat</t>
  </si>
  <si>
    <t xml:space="preserve"> </t>
  </si>
  <si>
    <t>4-100</t>
  </si>
  <si>
    <t>purity</t>
  </si>
  <si>
    <t>Nmi</t>
  </si>
  <si>
    <t>Self_organizing_granular 
encording</t>
  </si>
  <si>
    <t>0.4044</t>
  </si>
  <si>
    <t>0.4738</t>
  </si>
  <si>
    <t xml:space="preserve"> 0.8069</t>
  </si>
  <si>
    <t>0.8403</t>
  </si>
  <si>
    <t xml:space="preserve"> 0.2910</t>
  </si>
  <si>
    <t>0.3697</t>
  </si>
  <si>
    <t>0.3786</t>
  </si>
  <si>
    <t>0.4669</t>
  </si>
  <si>
    <t xml:space="preserve"> 0.6789</t>
  </si>
  <si>
    <t>0.6848</t>
  </si>
  <si>
    <t>0.0108</t>
  </si>
  <si>
    <t>0.0213</t>
  </si>
  <si>
    <t>0.0267</t>
  </si>
  <si>
    <t>0.0464</t>
  </si>
  <si>
    <t>0.0158</t>
  </si>
  <si>
    <t>0.0241</t>
  </si>
  <si>
    <t>0.0418</t>
  </si>
  <si>
    <t>0.0558</t>
  </si>
  <si>
    <t>0.4243</t>
  </si>
  <si>
    <t>0.45058</t>
  </si>
  <si>
    <t>0.0227</t>
  </si>
  <si>
    <t>0.0427</t>
  </si>
  <si>
    <t>0.0258</t>
  </si>
  <si>
    <t>0.0452</t>
  </si>
  <si>
    <t>0.5298</t>
  </si>
  <si>
    <t>0.6514</t>
  </si>
  <si>
    <t>0.0887</t>
  </si>
  <si>
    <t>0.2226</t>
  </si>
  <si>
    <t>0.0936</t>
  </si>
  <si>
    <t>0.2235</t>
  </si>
  <si>
    <t>ari</t>
  </si>
  <si>
    <t>0.9581</t>
  </si>
  <si>
    <t>0.7990</t>
  </si>
  <si>
    <t>0.8536</t>
  </si>
  <si>
    <t>0.986</t>
  </si>
  <si>
    <t>0.924</t>
  </si>
  <si>
    <t>0.947</t>
  </si>
  <si>
    <t>Standard 
Encoding</t>
  </si>
  <si>
    <t>Increased Percentage</t>
  </si>
  <si>
    <t>Label 
Encoding</t>
  </si>
  <si>
    <t>OneHot
Encoding</t>
  </si>
  <si>
    <t>Label 
Encoding
vs SOG
Encoding</t>
  </si>
  <si>
    <t>Increased Percentage(Label 
Encoding)</t>
  </si>
  <si>
    <t>Increased Percentage(OneHot
Encoding)</t>
  </si>
  <si>
    <t xml:space="preserve"> 0.0001</t>
  </si>
  <si>
    <t>Sum
Encoding</t>
  </si>
  <si>
    <t>SOG
Encoding(Sum
Encoding)</t>
  </si>
  <si>
    <t>SOG
Encoding(OneHot
Encoding)</t>
  </si>
  <si>
    <t>SOG
Encoding(Label 
Encoding)</t>
  </si>
  <si>
    <t>BaseN
Encoding</t>
  </si>
  <si>
    <t>SOG
Encoding(BaseN
Encoding)</t>
  </si>
  <si>
    <t>Increased Percentage(Sum
Endocing)</t>
  </si>
  <si>
    <t>1.172()</t>
  </si>
  <si>
    <t>Increased Percentage(BaseN
Endocing)</t>
  </si>
  <si>
    <t>BaseNEncoding</t>
  </si>
  <si>
    <t>SOG_Encoding</t>
  </si>
  <si>
    <t>HashEncoding</t>
  </si>
  <si>
    <t>SOG
Encoding(Hash
Encoding)</t>
  </si>
  <si>
    <t>Increased Percentage(HanshEncoding)</t>
  </si>
  <si>
    <t>Binary Encoding</t>
  </si>
  <si>
    <t>SOG
Encoding(Binary)</t>
  </si>
  <si>
    <t>Increased Percentage(Binary)</t>
  </si>
  <si>
    <t>Airline Passenger Satisfaction</t>
  </si>
  <si>
    <t>4-50</t>
  </si>
  <si>
    <t>0.0023</t>
  </si>
  <si>
    <t>0.0020</t>
  </si>
  <si>
    <t>13-40</t>
  </si>
  <si>
    <t>0.0471</t>
  </si>
  <si>
    <t>0.1909</t>
  </si>
  <si>
    <t>0.1841</t>
  </si>
  <si>
    <t xml:space="preserve"> 0.0003</t>
  </si>
  <si>
    <t>0.0003</t>
  </si>
  <si>
    <t>max</t>
  </si>
  <si>
    <t>min</t>
  </si>
  <si>
    <t>nmi</t>
  </si>
  <si>
    <t>0.0002</t>
  </si>
  <si>
    <t xml:space="preserve"> 0.0479</t>
  </si>
  <si>
    <t>Kmean</t>
  </si>
  <si>
    <t>when neuron stays the same, how to improve the clutering effect?</t>
  </si>
  <si>
    <t>AffinityPropagation</t>
  </si>
  <si>
    <t>random_state=5 damping = 0.9, max_iter = 1000</t>
  </si>
  <si>
    <t>No response</t>
  </si>
  <si>
    <t>SpectralClustering</t>
  </si>
  <si>
    <t>SOG
Encoding(Label
Encoding)</t>
  </si>
  <si>
    <t>random_state=5,damping = 0.9, max_iter = 1000</t>
  </si>
  <si>
    <t>Fuzzy Vs AffinityPropagation</t>
  </si>
  <si>
    <t>MeanShift</t>
  </si>
  <si>
    <t>(bandwidth=2</t>
  </si>
  <si>
    <t>DBSCAN(eps =10)</t>
  </si>
  <si>
    <t>HDBSCAN(min_cluster_size=20)</t>
  </si>
  <si>
    <t>OPTICS(min_samples=20).</t>
  </si>
  <si>
    <t>fuzzy</t>
  </si>
  <si>
    <t xml:space="preserve"> T test passed</t>
  </si>
  <si>
    <t>label encoding</t>
  </si>
  <si>
    <t>T test not pass</t>
  </si>
  <si>
    <t>Birch</t>
  </si>
  <si>
    <t>too long time</t>
  </si>
  <si>
    <t>BisectingKMeans</t>
  </si>
  <si>
    <t>GaussianMixture(n_components=self.som.m, random_state=0)</t>
  </si>
  <si>
    <t>S</t>
  </si>
  <si>
    <t>01</t>
  </si>
  <si>
    <t xml:space="preserve"> 0.0627</t>
  </si>
  <si>
    <t xml:space="preserve"> 0.1213</t>
  </si>
  <si>
    <t xml:space="preserve"> 0.6293</t>
  </si>
  <si>
    <t>02</t>
  </si>
  <si>
    <t>03</t>
  </si>
  <si>
    <t>04</t>
  </si>
  <si>
    <t>05</t>
  </si>
  <si>
    <t>06</t>
  </si>
  <si>
    <t>07</t>
  </si>
  <si>
    <t>08</t>
  </si>
  <si>
    <t>09</t>
  </si>
  <si>
    <t>12</t>
  </si>
  <si>
    <t>13</t>
  </si>
  <si>
    <t>14</t>
  </si>
  <si>
    <t>15</t>
  </si>
  <si>
    <t>16</t>
  </si>
  <si>
    <t>17</t>
  </si>
  <si>
    <t>18</t>
  </si>
  <si>
    <t>19</t>
  </si>
  <si>
    <t>23</t>
  </si>
  <si>
    <t>24</t>
  </si>
  <si>
    <t>25</t>
  </si>
  <si>
    <t>26</t>
  </si>
  <si>
    <t xml:space="preserve"> 0.4672</t>
  </si>
  <si>
    <t>0.4000</t>
  </si>
  <si>
    <t>0.3392</t>
  </si>
  <si>
    <t>0.5063</t>
  </si>
  <si>
    <t xml:space="preserve"> 0.2175</t>
  </si>
  <si>
    <t>0.9784</t>
  </si>
  <si>
    <t>012</t>
  </si>
  <si>
    <t>0-10</t>
  </si>
  <si>
    <t>023</t>
  </si>
  <si>
    <t>123</t>
  </si>
  <si>
    <t>0-11</t>
  </si>
  <si>
    <t>0-12</t>
  </si>
  <si>
    <t>0-13</t>
  </si>
  <si>
    <t>0123</t>
  </si>
  <si>
    <t>27</t>
  </si>
  <si>
    <t>28</t>
  </si>
  <si>
    <t>29</t>
  </si>
  <si>
    <t>1-10</t>
  </si>
  <si>
    <t>1-11</t>
  </si>
  <si>
    <t>1-12</t>
  </si>
  <si>
    <t>1-13</t>
  </si>
  <si>
    <t xml:space="preserve"> 0.0640</t>
  </si>
  <si>
    <t>0.0902</t>
  </si>
  <si>
    <t>0.0856</t>
  </si>
  <si>
    <t>2-10</t>
  </si>
  <si>
    <t>34</t>
  </si>
  <si>
    <t>36</t>
  </si>
  <si>
    <t>45</t>
  </si>
  <si>
    <t>46</t>
  </si>
  <si>
    <t>2-11</t>
  </si>
  <si>
    <t>2-12</t>
  </si>
  <si>
    <t>35</t>
  </si>
  <si>
    <t>0-14</t>
  </si>
  <si>
    <t>0-15</t>
  </si>
  <si>
    <t>0-16</t>
  </si>
  <si>
    <t>2-13</t>
  </si>
  <si>
    <t>56</t>
  </si>
  <si>
    <t>013</t>
  </si>
  <si>
    <t>014</t>
  </si>
  <si>
    <t>015</t>
  </si>
  <si>
    <t>016</t>
  </si>
  <si>
    <t>3-10</t>
  </si>
  <si>
    <t>3-11</t>
  </si>
  <si>
    <t>3-12</t>
  </si>
  <si>
    <t>3-13</t>
  </si>
  <si>
    <t>024</t>
  </si>
  <si>
    <t>025</t>
  </si>
  <si>
    <t>026</t>
  </si>
  <si>
    <t>1-14</t>
  </si>
  <si>
    <t>1-15</t>
  </si>
  <si>
    <t>1-16</t>
  </si>
  <si>
    <t>034</t>
  </si>
  <si>
    <t>47</t>
  </si>
  <si>
    <t>48</t>
  </si>
  <si>
    <t>49</t>
  </si>
  <si>
    <t>37</t>
  </si>
  <si>
    <t>38</t>
  </si>
  <si>
    <t>035</t>
  </si>
  <si>
    <t>036</t>
  </si>
  <si>
    <t>4-10</t>
  </si>
  <si>
    <t>045</t>
  </si>
  <si>
    <t>046</t>
  </si>
  <si>
    <t>056</t>
  </si>
  <si>
    <t>4-11</t>
  </si>
  <si>
    <t>4-12</t>
  </si>
  <si>
    <t>4-13</t>
  </si>
  <si>
    <t>39</t>
  </si>
  <si>
    <t>0124</t>
  </si>
  <si>
    <t>0125</t>
  </si>
  <si>
    <t>0126</t>
  </si>
  <si>
    <t>0134</t>
  </si>
  <si>
    <t>5-11</t>
  </si>
  <si>
    <t>0135</t>
  </si>
  <si>
    <t>5-10</t>
  </si>
  <si>
    <t>0136</t>
  </si>
  <si>
    <t>0234</t>
  </si>
  <si>
    <t>2-14</t>
  </si>
  <si>
    <t>2-15</t>
  </si>
  <si>
    <t>0145</t>
  </si>
  <si>
    <t>0156</t>
  </si>
  <si>
    <t>0245</t>
  </si>
  <si>
    <t>0235</t>
  </si>
  <si>
    <t>0256</t>
  </si>
  <si>
    <t>0345</t>
  </si>
  <si>
    <t>0346</t>
  </si>
  <si>
    <t>0456</t>
  </si>
  <si>
    <t xml:space="preserve"> 0.8837</t>
  </si>
  <si>
    <t>01234</t>
  </si>
  <si>
    <t>01235</t>
  </si>
  <si>
    <t>01236</t>
  </si>
  <si>
    <t>3-14</t>
  </si>
  <si>
    <t>3-15</t>
  </si>
  <si>
    <t>01245</t>
  </si>
  <si>
    <t>01246</t>
  </si>
  <si>
    <t>5-12</t>
  </si>
  <si>
    <t>5-13</t>
  </si>
  <si>
    <t>01256</t>
  </si>
  <si>
    <t>01345</t>
  </si>
  <si>
    <t>01346</t>
  </si>
  <si>
    <t>03456</t>
  </si>
  <si>
    <t>01456</t>
  </si>
  <si>
    <t>02345</t>
  </si>
  <si>
    <t>02346</t>
  </si>
  <si>
    <t>4-14</t>
  </si>
  <si>
    <t>6-10</t>
  </si>
  <si>
    <t>6-11</t>
  </si>
  <si>
    <t>6-12</t>
  </si>
  <si>
    <t>6-13</t>
  </si>
  <si>
    <t>6-14</t>
  </si>
  <si>
    <t>4-15</t>
  </si>
  <si>
    <t>57</t>
  </si>
  <si>
    <t>58</t>
  </si>
  <si>
    <t>59</t>
  </si>
  <si>
    <t>78</t>
  </si>
  <si>
    <t>5-14</t>
  </si>
  <si>
    <t>7-10</t>
  </si>
  <si>
    <t>7-11</t>
  </si>
  <si>
    <t>7-12</t>
  </si>
  <si>
    <t>7-13</t>
  </si>
  <si>
    <t>5-15</t>
  </si>
  <si>
    <t>9-10</t>
  </si>
  <si>
    <t>8-10</t>
  </si>
  <si>
    <t>8-11</t>
  </si>
  <si>
    <t>8-12</t>
  </si>
  <si>
    <t>6-15</t>
  </si>
  <si>
    <t>012345</t>
  </si>
  <si>
    <t>012346</t>
  </si>
  <si>
    <t>012456</t>
  </si>
  <si>
    <t>013456</t>
  </si>
  <si>
    <t>023456</t>
  </si>
  <si>
    <t>123456</t>
  </si>
  <si>
    <t>8-13</t>
  </si>
  <si>
    <t>89</t>
  </si>
  <si>
    <t>9-11</t>
  </si>
  <si>
    <t>9-12</t>
  </si>
  <si>
    <t>9-13</t>
  </si>
  <si>
    <t>10-11</t>
  </si>
  <si>
    <t>10-12</t>
  </si>
  <si>
    <t>10-13</t>
  </si>
  <si>
    <t>7-14</t>
  </si>
  <si>
    <t>7-15</t>
  </si>
  <si>
    <t>11-12</t>
  </si>
  <si>
    <t>11-13</t>
  </si>
  <si>
    <t>12-13</t>
  </si>
  <si>
    <t>0123456</t>
  </si>
  <si>
    <t>accuracy_score</t>
  </si>
  <si>
    <t>recall_score</t>
  </si>
  <si>
    <t>precision_score</t>
  </si>
  <si>
    <t>f1_score</t>
  </si>
  <si>
    <t>mean_original</t>
  </si>
  <si>
    <t>mean_SOG</t>
  </si>
  <si>
    <t>T-test</t>
  </si>
  <si>
    <t xml:space="preserve">Linear Discriminant Analysis </t>
  </si>
  <si>
    <t>percentage</t>
  </si>
  <si>
    <t>K-Nearest Neighbors  (KNN)</t>
  </si>
  <si>
    <t>SVM</t>
  </si>
  <si>
    <t>Gaussian Naive Bayes</t>
  </si>
  <si>
    <t>avarage = "macro"</t>
  </si>
  <si>
    <t>Autism Screening data for toddlers</t>
  </si>
  <si>
    <t>Decision Tree</t>
  </si>
  <si>
    <t>2-50neuron</t>
  </si>
  <si>
    <t xml:space="preserve">LogisticRegression </t>
  </si>
  <si>
    <t>LogisticRegression(penalty ='l1', class_weight = 'balanced', random_state=0,solver = 'liblinear',l1_ratio =1)</t>
  </si>
  <si>
    <t>Hair Health Prediction Dataset</t>
  </si>
  <si>
    <t>Average Time Spent By A User On Social MediaDataset</t>
  </si>
  <si>
    <t>Default  DecisionTreeClassifier(criterion='entropy', splitter='random')</t>
  </si>
  <si>
    <r>
      <t>(criterion=</t>
    </r>
    <r>
      <rPr>
        <sz val="11"/>
        <color rgb="FFCE9178"/>
        <rFont val="Consolas"/>
        <family val="3"/>
      </rPr>
      <t>'entropy'</t>
    </r>
    <r>
      <rPr>
        <sz val="11"/>
        <color rgb="FFD4D4D4"/>
        <rFont val="Consolas"/>
        <family val="3"/>
      </rPr>
      <t>, splitter=</t>
    </r>
    <r>
      <rPr>
        <sz val="11"/>
        <color rgb="FFCE9178"/>
        <rFont val="Consolas"/>
        <family val="3"/>
      </rPr>
      <t>'random'</t>
    </r>
    <r>
      <rPr>
        <sz val="11"/>
        <color rgb="FFD4D4D4"/>
        <rFont val="Consolas"/>
        <family val="3"/>
      </rPr>
      <t>)</t>
    </r>
  </si>
  <si>
    <t>(criterion='entropy', max_features='sqrt')</t>
  </si>
  <si>
    <t>neuron 2-50  inter val 2</t>
  </si>
  <si>
    <t>2-100 interval 5</t>
  </si>
  <si>
    <t>defautl  svm.SVC()</t>
  </si>
  <si>
    <t>svm.SVC(kernel='linear')</t>
  </si>
  <si>
    <t>svm.SVC(kernel='sigmoid')</t>
  </si>
  <si>
    <t>KNeighborsClassifier(weights="distance")</t>
  </si>
  <si>
    <t>LinearDiscriminantAnalysis(solver='lsqr',shrinkage ='auto')</t>
  </si>
  <si>
    <t>C3</t>
  </si>
  <si>
    <t>D4</t>
  </si>
  <si>
    <t>D14</t>
  </si>
  <si>
    <t>(solver='lsqr',shrinkage ='auto')</t>
  </si>
  <si>
    <t>CarPrice</t>
  </si>
  <si>
    <t>C7</t>
  </si>
  <si>
    <t>D11</t>
  </si>
  <si>
    <t>solver='lsqr',shrinkage ='auto')</t>
  </si>
  <si>
    <t>MobilePrice
Classification</t>
  </si>
  <si>
    <t>C8</t>
  </si>
  <si>
    <t>D12</t>
  </si>
  <si>
    <t>D3</t>
  </si>
  <si>
    <t>FoodWaste</t>
  </si>
  <si>
    <t>HCV</t>
  </si>
  <si>
    <t>C11</t>
  </si>
  <si>
    <t>D1</t>
  </si>
  <si>
    <t>C22</t>
  </si>
  <si>
    <t>FROG</t>
  </si>
  <si>
    <t>penalty ='l2',multi_class ='multinomial', random_state=0,l1_ratio =0</t>
  </si>
  <si>
    <t>LogisticRegression()</t>
  </si>
  <si>
    <t>C15</t>
  </si>
  <si>
    <t>D9</t>
  </si>
  <si>
    <t>criterion='log_loss', max_features='sqrt')</t>
  </si>
  <si>
    <t>(weights="distance",algorithm ='ball_tree')</t>
  </si>
  <si>
    <t>(weights="uniform",algorithm ='kd_tree',p =1,n_jobs = -1)</t>
  </si>
  <si>
    <t>neuron 10-100</t>
  </si>
  <si>
    <t>(weights="uniform",algorithm ='kd_tree',p =1, n_jobs = -1)</t>
  </si>
  <si>
    <t>(kernel='sigmoid',gamma ='scale',decision_function_shape = 'ovr')</t>
  </si>
  <si>
    <r>
      <t>(kernel=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</si>
  <si>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(kernel='rbf',gamma ='auto',decision_function_shape = 'ovr')</t>
  </si>
  <si>
    <t>Neuron number 10-200</t>
  </si>
  <si>
    <r>
      <t xml:space="preserve">svm.SVC(C= </t>
    </r>
    <r>
      <rPr>
        <sz val="11"/>
        <color rgb="FFB5CEA8"/>
        <rFont val="Consolas"/>
        <family val="3"/>
      </rPr>
      <t>10</t>
    </r>
    <r>
      <rPr>
        <sz val="11"/>
        <color rgb="FFD4D4D4"/>
        <rFont val="Consolas"/>
        <family val="3"/>
      </rPr>
      <t>, 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,probability = </t>
    </r>
    <r>
      <rPr>
        <sz val="11"/>
        <color rgb="FF569CD6"/>
        <rFont val="Consolas"/>
        <family val="3"/>
      </rPr>
      <t>True</t>
    </r>
    <r>
      <rPr>
        <sz val="11"/>
        <color rgb="FFD4D4D4"/>
        <rFont val="Consolas"/>
        <family val="3"/>
      </rPr>
      <t xml:space="preserve">, coef0 = </t>
    </r>
    <r>
      <rPr>
        <sz val="11"/>
        <color rgb="FFB5CEA8"/>
        <rFont val="Consolas"/>
        <family val="3"/>
      </rPr>
      <t>1</t>
    </r>
    <r>
      <rPr>
        <sz val="11"/>
        <color rgb="FFD4D4D4"/>
        <rFont val="Consolas"/>
        <family val="3"/>
      </rPr>
      <t xml:space="preserve">, 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</si>
  <si>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svm.SVC(C= 10, kernel='rbf',gamma =50 ,probability = False, coef0 = 1, decision_function_shape = 'ovo')</t>
  </si>
  <si>
    <t>svm.SVC(C= 2, kernel='rbf',gamma =50 ,probability = False, coef0 = 1, decision_function_shape = 'ovo')</t>
  </si>
  <si>
    <t>C= 10, kernel='rbf',gamma =50,probability = True, coef0 = 1, decision_function_shape = 'ovo')#</t>
  </si>
  <si>
    <t>(y_true,y_pred,average='weighted')</t>
  </si>
  <si>
    <t>2-40</t>
  </si>
  <si>
    <t>KNeighborsClassifier(n_neighbors = 1, weights="distance",leaf_size = 5, algorithm ='ball_tree',p =1)</t>
  </si>
  <si>
    <t>n_neighbors = 10, weights="distance",leaf_size = 10, algorithm ='ball_tree',p =1,n_jobs = -1</t>
  </si>
  <si>
    <t>number 50-75</t>
  </si>
  <si>
    <t>Random forest</t>
  </si>
  <si>
    <t>RandomForestClassifier()</t>
  </si>
  <si>
    <t>(n_estimators = 50, criterion = 'entropy')</t>
  </si>
  <si>
    <t>r(n_estimators = 300, criterion = 'log_loss')</t>
  </si>
  <si>
    <t>(n_estimators = 300, criterion = 'gini')</t>
  </si>
  <si>
    <t>(n_estimators = 400, criterion = 'gini',max_features =None)</t>
  </si>
  <si>
    <t>(n_estimators = 500, criterion = 'gini',max_features =None)</t>
  </si>
  <si>
    <t>0-17</t>
  </si>
  <si>
    <t>[0,1,2,3,5,6,7,8,9,10]</t>
  </si>
  <si>
    <t>sog VS sog_features</t>
  </si>
  <si>
    <t>penalty ='elasticnet' ,multi_class ='auto',class_weight = 'balanced',max_iter = 10, solver = 'saga', l1_ratio =0</t>
  </si>
  <si>
    <t>original VS sog_features</t>
  </si>
  <si>
    <t>average='micro')</t>
  </si>
  <si>
    <t>penalty ='l2' ,multi_class ='auto',class_weight = 'balanced',max_iter = 10, solver = 'saga', l1_ratio =0)</t>
  </si>
  <si>
    <t>(penalty ='l2' ,multi_class ='auto',class_weight = None,max_iter = 1000, solver = 'liblinear')</t>
  </si>
  <si>
    <t>average='macro')</t>
  </si>
  <si>
    <t>[0,1,2,3]</t>
  </si>
  <si>
    <t>average='weighted')</t>
  </si>
  <si>
    <t>(penalty ='l2' ,multi_class ='auto',class_weight = 'balanced',max_iter = 1000, solver = 'liblinear', l1_ratio =0)</t>
  </si>
  <si>
    <t>average='micro',zero_division = np.nan)</t>
  </si>
  <si>
    <t>feature 2</t>
  </si>
  <si>
    <t>feature 3</t>
  </si>
  <si>
    <t>feature 4</t>
  </si>
  <si>
    <t>feature 5</t>
  </si>
  <si>
    <t>feature 6</t>
  </si>
  <si>
    <t>feature 7</t>
  </si>
  <si>
    <t>feature 8</t>
  </si>
  <si>
    <t>feature 9</t>
  </si>
  <si>
    <t>feature 10</t>
  </si>
  <si>
    <t>feature 11</t>
  </si>
  <si>
    <t>feature 12</t>
  </si>
  <si>
    <t>feature 13</t>
  </si>
  <si>
    <t>feature 14</t>
  </si>
  <si>
    <t>feature 15</t>
  </si>
  <si>
    <t>feature 16</t>
  </si>
  <si>
    <t>feature 17</t>
  </si>
  <si>
    <t>feature6</t>
  </si>
  <si>
    <t>neuron 50-100</t>
  </si>
  <si>
    <t xml:space="preserve">when using PCA the same </t>
  </si>
  <si>
    <t xml:space="preserve"> [0,1,2,3,4,5,6,7,8,9,10,11,12,13,14,15,16,17]</t>
  </si>
  <si>
    <t>[1,2,3,4,5,6,7,8,9,10,11,12,13]</t>
  </si>
  <si>
    <t>[0,1,2,3,4,5,6,7,8,9,10,11,13,14,15]</t>
  </si>
  <si>
    <t xml:space="preserve"> [0,1,2,3,4,5,6,7,8]</t>
  </si>
  <si>
    <t xml:space="preserve"> [0,1,2,3,4,7,8,9]</t>
  </si>
  <si>
    <t>0-4</t>
  </si>
  <si>
    <t>Decision</t>
  </si>
  <si>
    <t>DecisionTree</t>
  </si>
  <si>
    <t>0-2</t>
  </si>
  <si>
    <t>0-3</t>
  </si>
  <si>
    <t>Combination</t>
  </si>
  <si>
    <t xml:space="preserve">KNN  </t>
  </si>
  <si>
    <t>the same</t>
  </si>
  <si>
    <t>LinearDiscriminantAnalysis</t>
  </si>
  <si>
    <t>SOG_Classification_Customer Segmentatio</t>
  </si>
  <si>
    <t>Classification_Cardiovascular Diseases Risk Prediction</t>
  </si>
  <si>
    <t xml:space="preserve">LinearDiscriminantAnalysis </t>
  </si>
  <si>
    <t>features =3</t>
  </si>
  <si>
    <t>LinearDiscriminantAnalysis(store_covariance =True)</t>
  </si>
  <si>
    <t>svm.SVC(kernel='poly')</t>
  </si>
  <si>
    <t>kernel='linear',gamma ='auto')</t>
  </si>
  <si>
    <t>(C = 10,kernel='rbf',gamma ='auto',probability = True,class_weight ='balanced')</t>
  </si>
  <si>
    <t>svm.SVC(C = 10000)</t>
  </si>
  <si>
    <t>GaussianNB(var_smoothing = 0.2 )</t>
  </si>
  <si>
    <t>GaussianNB</t>
  </si>
  <si>
    <t>GaussianNB(var_smoothing = 0.99 )</t>
  </si>
  <si>
    <t>GaussianNB(var_smoothing =  0.00001 )</t>
  </si>
  <si>
    <t>KNeighborsClassifier</t>
  </si>
  <si>
    <t xml:space="preserve"> KNeighborsClassifier(weights="distance",algorithm  ='ball_tree')</t>
  </si>
  <si>
    <t xml:space="preserve"> KNeighborsClassifier(weights="distance",algorithm  ='brute')</t>
  </si>
  <si>
    <t xml:space="preserve"> KNeighborsClassifieweights="distance",algorithm  ='kd_tree',leaf_size = 100)</t>
  </si>
  <si>
    <t xml:space="preserve"> KNeighborsClassifierweights="distance",algorithm  = 'ball_tree',leaf_size = 5)</t>
  </si>
  <si>
    <t xml:space="preserve"> KNeighborsClassifier(weights="distance",algorithm  = 'brute',leaf_size = 10000)</t>
  </si>
  <si>
    <t xml:space="preserve"> KNeighborsClassifier()</t>
  </si>
  <si>
    <t xml:space="preserve"> LogisticRegression()</t>
  </si>
  <si>
    <t>LogisticRegression(penalty ='l2' ,multi_class ='auto',class_weight = None,max_iter = 5000, solver = 'liblinear')</t>
  </si>
  <si>
    <t>LogisticRegression(penalty ='l2' ,multi_class ='auto',class_weight = None,max_iter =10, solver = 'liblinear')</t>
  </si>
  <si>
    <t>RandomForestClassifier(n_estimators = 500, criterion = 'gini',max_features =None)</t>
  </si>
  <si>
    <t>RandomForestClassifier</t>
  </si>
  <si>
    <t xml:space="preserve"> RandomForestClassifier(criterion ='entropy')</t>
  </si>
  <si>
    <t xml:space="preserve"> RandomForestClassifier(criterion ='log_loss')</t>
  </si>
  <si>
    <t xml:space="preserve"> RandomForestClassifier(criterion  ='entropy',min_samples_split = 100)</t>
  </si>
  <si>
    <t xml:space="preserve"> RandomForestClassifier(criterion ='entropy',min_samples_split = 0.5,max_features =None)</t>
  </si>
  <si>
    <t xml:space="preserve"> RandomForestClassifier(criterion ='entropy',min_weight_fraction_leaf = 0.25, min_samples_split = 20)</t>
  </si>
  <si>
    <t>DecisionTreeClassifier(criterion='entropy', max_features='sqrt')</t>
  </si>
  <si>
    <t>DecisionTreeClassifier</t>
  </si>
  <si>
    <t>DecisionTreeClassifier(criterion = 'log_loss')</t>
  </si>
  <si>
    <t>DecisionTreeClassifier(criterion = 'log_loss',splitter ='random')</t>
  </si>
  <si>
    <t>DecisionTreeClassifier(criterion = 'log_loss',splitter ='best',min_samples_leaf = 10)</t>
  </si>
  <si>
    <t>DecisionTreeClassifier(criterion = 'log_loss',splitter ='best',min_samples_leaf = 20)</t>
  </si>
  <si>
    <t>DecisionTreeClassifier(criterion = 'log_loss',splitter ='best',min_samples_leaf = 35,class_weight ='balanced')</t>
  </si>
  <si>
    <t>RandomForest</t>
  </si>
  <si>
    <t>RandomForestClassifier(n_estimators = 1000, criterion = 'log_loss',max_features =None)</t>
  </si>
  <si>
    <t xml:space="preserve">PCA features </t>
  </si>
  <si>
    <t>[0,1,2]</t>
  </si>
  <si>
    <t>features_chosen = [0,1,2,3,4,5,6,7,8]</t>
  </si>
  <si>
    <t>features_chosen = [0,1,2,3,4,7,8,9]</t>
  </si>
  <si>
    <t>features_chosen =[0,1,2,3,5,6,7,8,9,10]</t>
  </si>
  <si>
    <t>PCA with Attention</t>
  </si>
  <si>
    <t>total feature is 9</t>
  </si>
  <si>
    <t>features_chosen =[0,1,2,3]</t>
  </si>
  <si>
    <t>total 7</t>
  </si>
  <si>
    <t>tall 11</t>
  </si>
  <si>
    <t>clf3 = svm.SVC(C = 10000)</t>
  </si>
  <si>
    <t>RandomForestClassifier(criterion ='entropy',min_weight_fraction_leaf = 0.25, min_samples_split = 20)</t>
  </si>
  <si>
    <t>RandomForestClassifier(criterion ='entropy')</t>
  </si>
  <si>
    <t xml:space="preserve"> RandomForestClassifier(criterion ='entropy',min_weight_fraction_leaf = 0.1, min_samples_split = 5)</t>
  </si>
  <si>
    <t xml:space="preserve"> RandomForestClassifier(criterion ='entropy',min_weight_fraction_leaf = 0.2, min_samples_split = 10)</t>
  </si>
  <si>
    <t xml:space="preserve"> RandomForestClassifier(criterion ='entropy',min_weight_fraction_leaf = 0.05, min_samples_split =20)</t>
  </si>
  <si>
    <t>RandomForestClassifier(criterion ='log_loss',min_weight_fraction_leaf = 0.002,min_impurity_decrease = 0.005)</t>
  </si>
  <si>
    <t xml:space="preserve">  clf2 =svm.SVC(C=500, kernel='sigmoid')</t>
  </si>
  <si>
    <t xml:space="preserve">  clf2 =svm.SVC(C=100, kernel='sigmoid')</t>
  </si>
  <si>
    <t>svm.SVC(C= 100000, kernel='linear')</t>
  </si>
  <si>
    <t>svm.SVC(C= 2, kernel='linear')</t>
  </si>
  <si>
    <t>svm.SVC(C= 0.1, kernel='linear')</t>
  </si>
  <si>
    <t xml:space="preserve"> svm.SVC(C= 0.1, kernel='linear')</t>
  </si>
  <si>
    <t>GaussianNB(var_smoothing = 2.5)</t>
  </si>
  <si>
    <t>GaussianNB(var_smoothing = 1)</t>
  </si>
  <si>
    <t>GaussianNB(var_smoothing = 10)</t>
  </si>
  <si>
    <t xml:space="preserve">   clf2 =GaussianNB(var_smoothing = 100)</t>
  </si>
  <si>
    <t>GaussianNB(var_smoothing =  200)</t>
  </si>
  <si>
    <t>LinearDiscriminantAnalysis(solver ='eigen',shrinkage ='auto' )</t>
  </si>
  <si>
    <t xml:space="preserve"> LinearDiscriminantAnalysis（solver ='lsqr',shrinkage ='auto' ,tol = 10)</t>
  </si>
  <si>
    <t xml:space="preserve"> LinearDiscriminantAnalysis(solver ='eigen',shrinkage =0.5 )</t>
  </si>
  <si>
    <t xml:space="preserve"> LinearDiscriminantAnalysis(solver ='eigen',shrinkage =1 )</t>
  </si>
  <si>
    <t xml:space="preserve"> LinearDiscriminantAnalysis(solver ='lsqr',shrinkage ='auto' )</t>
  </si>
  <si>
    <t xml:space="preserve"> LinearDiscriminantAnalysis(solver ='eigen',shrinkage ='auto' )</t>
  </si>
  <si>
    <t xml:space="preserve"> LinearDiscriminantAnalysis（solver ='lsqr',n_components = 1, shrinkage =0.8)</t>
  </si>
  <si>
    <t>DecisionTreeClassifier(criterion = 'log_loss',splitter ='random',min_samples_leaf = 10)</t>
  </si>
  <si>
    <t>DecisionTreeClassifier(criterion = 'log_loss',splitter ='random'',min_samples_leaf = 5)</t>
  </si>
  <si>
    <t>DecisionTreeClassifier(criterion = 'log_loss',splitter ='random',min_samples_leaf = 5)</t>
  </si>
  <si>
    <t>DecisionTreeClassifier(criterion = 'log_loss',splitter ='random',min_samples_leaf = 15)</t>
  </si>
  <si>
    <t>DecisionTreeClassifier(criterion = 'log_loss',splitter ='random',max_depth = 2, min_samples_leaf = 15)</t>
  </si>
  <si>
    <t xml:space="preserve"> DecisionTreeClassifier(criterion = 'log_loss',splitter ='random',max_depth = 3, min_samples_leaf = 15)</t>
  </si>
  <si>
    <t xml:space="preserve"> KNeighborsClassifier(weights ='distance',algorithm = 'brute')</t>
  </si>
  <si>
    <t xml:space="preserve"> KNeighborsClassifier(n_neighbors =1, weights="distance",algorithm  = 'brute',leaf_size = 1)</t>
  </si>
  <si>
    <t xml:space="preserve"> KNeighborsClassifier(n_neighbors =7, weights="distance",algorithm  = 'kd_tree',leaf_size = 100)</t>
  </si>
  <si>
    <t xml:space="preserve"> KNeighborsClassifiern_neighbors =2, weights="distance",algorithm  = 'brute')</t>
  </si>
  <si>
    <t xml:space="preserve"> KNeighborsClassifiern_neighbors = 10, weights ='distance',algorithm = 'brute')</t>
  </si>
  <si>
    <t>r(weights ='distance',algorithm = 'ball_tree',leaf_size =350, p =1)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</si>
</sst>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21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00B05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9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9C0006"/>
      <name val="Calibri"/>
      <family val="2"/>
      <scheme val="minor"/>
    </font>
    <font>
      <sz val="9"/>
      <color rgb="FF000000"/>
      <name val="Courier New"/>
      <family val="3"/>
    </font>
    <font>
      <sz val="11"/>
      <color rgb="FF92D050"/>
      <name val="Calibri"/>
      <family val="2"/>
      <scheme val="minor"/>
    </font>
    <font>
      <sz val="11"/>
      <color rgb="FFD4D4D4"/>
      <name val="Consolas"/>
      <family val="3"/>
    </font>
    <font>
      <sz val="11"/>
      <color rgb="FFCE9178"/>
      <name val="Consolas"/>
      <family val="3"/>
    </font>
    <font>
      <sz val="11"/>
      <color rgb="FFFF0000"/>
      <name val="Consolas"/>
      <family val="3"/>
    </font>
    <font>
      <sz val="11"/>
      <color rgb="FF006100"/>
      <name val="Calibri"/>
      <family val="2"/>
      <scheme val="minor"/>
    </font>
    <font>
      <sz val="11"/>
      <color rgb="FFB5CEA8"/>
      <name val="Consolas"/>
      <family val="3"/>
    </font>
    <font>
      <sz val="11"/>
      <color rgb="FF569CD6"/>
      <name val="Consolas"/>
      <family val="3"/>
    </font>
    <font>
      <sz val="11"/>
      <color rgb="FF6A9955"/>
      <name val="Consolas"/>
      <family val="3"/>
    </font>
    <font>
      <sz val="11"/>
      <color rgb="FF000000"/>
      <name val="Courier New"/>
      <family val="3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999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7CE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C6EFCE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3">
    <xf numFmtId="0" fontId="0" fillId="0" borderId="0"/>
    <xf numFmtId="0" fontId="8" fillId="8" borderId="0" applyNumberFormat="0" applyBorder="0" applyAlignment="0" applyProtection="0"/>
    <xf numFmtId="0" fontId="16" fillId="17" borderId="0" applyNumberFormat="0" applyBorder="0" applyAlignment="0" applyProtection="0"/>
  </cellStyleXfs>
  <cellXfs count="210">
    <xf numFmtId="0" fontId="0" fillId="0" borderId="0" xfId="0"/>
    <xf numFmtId="0" fontId="0" fillId="0" borderId="1" xfId="0" applyBorder="1"/>
    <xf numFmtId="0" fontId="2" fillId="0" borderId="1" xfId="0" applyFont="1" applyBorder="1"/>
    <xf numFmtId="0" fontId="1" fillId="4" borderId="1" xfId="0" applyFont="1" applyFill="1" applyBorder="1"/>
    <xf numFmtId="0" fontId="2" fillId="4" borderId="1" xfId="0" applyFont="1" applyFill="1" applyBorder="1"/>
    <xf numFmtId="0" fontId="2" fillId="3" borderId="1" xfId="0" applyFont="1" applyFill="1" applyBorder="1"/>
    <xf numFmtId="0" fontId="4" fillId="4" borderId="1" xfId="0" applyFont="1" applyFill="1" applyBorder="1"/>
    <xf numFmtId="0" fontId="1" fillId="0" borderId="1" xfId="0" applyFont="1" applyBorder="1"/>
    <xf numFmtId="0" fontId="1" fillId="3" borderId="1" xfId="0" applyFont="1" applyFill="1" applyBorder="1"/>
    <xf numFmtId="0" fontId="0" fillId="6" borderId="1" xfId="0" applyFill="1" applyBorder="1"/>
    <xf numFmtId="0" fontId="1" fillId="6" borderId="1" xfId="0" applyFont="1" applyFill="1" applyBorder="1"/>
    <xf numFmtId="0" fontId="2" fillId="6" borderId="1" xfId="0" applyFont="1" applyFill="1" applyBorder="1"/>
    <xf numFmtId="0" fontId="3" fillId="0" borderId="1" xfId="0" applyFont="1" applyBorder="1"/>
    <xf numFmtId="0" fontId="0" fillId="4" borderId="1" xfId="0" applyFill="1" applyBorder="1"/>
    <xf numFmtId="0" fontId="3" fillId="0" borderId="1" xfId="0" applyFont="1" applyBorder="1" applyAlignment="1">
      <alignment horizontal="center"/>
    </xf>
    <xf numFmtId="0" fontId="1" fillId="4" borderId="0" xfId="0" applyFont="1" applyFill="1"/>
    <xf numFmtId="10" fontId="0" fillId="0" borderId="0" xfId="0" applyNumberFormat="1"/>
    <xf numFmtId="10" fontId="0" fillId="0" borderId="1" xfId="0" applyNumberFormat="1" applyBorder="1"/>
    <xf numFmtId="0" fontId="3" fillId="0" borderId="2" xfId="0" applyFont="1" applyBorder="1"/>
    <xf numFmtId="0" fontId="1" fillId="6" borderId="2" xfId="0" applyFont="1" applyFill="1" applyBorder="1"/>
    <xf numFmtId="0" fontId="2" fillId="0" borderId="2" xfId="0" applyFont="1" applyBorder="1"/>
    <xf numFmtId="0" fontId="4" fillId="4" borderId="2" xfId="0" applyFont="1" applyFill="1" applyBorder="1"/>
    <xf numFmtId="0" fontId="2" fillId="4" borderId="2" xfId="0" applyFont="1" applyFill="1" applyBorder="1"/>
    <xf numFmtId="0" fontId="1" fillId="4" borderId="2" xfId="0" applyFont="1" applyFill="1" applyBorder="1"/>
    <xf numFmtId="0" fontId="1" fillId="0" borderId="2" xfId="0" applyFont="1" applyBorder="1"/>
    <xf numFmtId="0" fontId="0" fillId="0" borderId="2" xfId="0" applyBorder="1"/>
    <xf numFmtId="0" fontId="0" fillId="4" borderId="0" xfId="0" applyFill="1"/>
    <xf numFmtId="0" fontId="2" fillId="0" borderId="0" xfId="0" applyFont="1"/>
    <xf numFmtId="49" fontId="0" fillId="4" borderId="1" xfId="0" applyNumberFormat="1" applyFill="1" applyBorder="1" applyAlignment="1">
      <alignment horizontal="right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right"/>
    </xf>
    <xf numFmtId="10" fontId="2" fillId="0" borderId="1" xfId="0" applyNumberFormat="1" applyFont="1" applyBorder="1"/>
    <xf numFmtId="49" fontId="4" fillId="4" borderId="1" xfId="0" applyNumberFormat="1" applyFont="1" applyFill="1" applyBorder="1" applyAlignment="1">
      <alignment horizontal="right"/>
    </xf>
    <xf numFmtId="49" fontId="0" fillId="0" borderId="1" xfId="0" applyNumberFormat="1" applyBorder="1" applyAlignment="1">
      <alignment horizontal="right"/>
    </xf>
    <xf numFmtId="49" fontId="7" fillId="0" borderId="1" xfId="0" applyNumberFormat="1" applyFont="1" applyBorder="1" applyAlignment="1">
      <alignment horizontal="right"/>
    </xf>
    <xf numFmtId="0" fontId="7" fillId="0" borderId="0" xfId="0" applyFont="1"/>
    <xf numFmtId="10" fontId="7" fillId="0" borderId="1" xfId="0" applyNumberFormat="1" applyFont="1" applyBorder="1"/>
    <xf numFmtId="0" fontId="7" fillId="4" borderId="1" xfId="0" applyFont="1" applyFill="1" applyBorder="1"/>
    <xf numFmtId="0" fontId="0" fillId="2" borderId="1" xfId="0" applyFill="1" applyBorder="1"/>
    <xf numFmtId="49" fontId="2" fillId="2" borderId="1" xfId="0" applyNumberFormat="1" applyFont="1" applyFill="1" applyBorder="1" applyAlignment="1">
      <alignment horizontal="right"/>
    </xf>
    <xf numFmtId="10" fontId="2" fillId="0" borderId="1" xfId="0" applyNumberFormat="1" applyFont="1" applyBorder="1" applyAlignment="1">
      <alignment horizontal="right"/>
    </xf>
    <xf numFmtId="49" fontId="8" fillId="8" borderId="1" xfId="1" applyNumberFormat="1" applyBorder="1" applyAlignment="1">
      <alignment horizontal="right"/>
    </xf>
    <xf numFmtId="0" fontId="8" fillId="8" borderId="1" xfId="1" applyBorder="1"/>
    <xf numFmtId="10" fontId="8" fillId="8" borderId="1" xfId="1" applyNumberFormat="1" applyBorder="1" applyAlignment="1">
      <alignment horizontal="right"/>
    </xf>
    <xf numFmtId="0" fontId="3" fillId="2" borderId="1" xfId="0" applyFont="1" applyFill="1" applyBorder="1" applyAlignment="1">
      <alignment horizontal="center" vertical="center" wrapText="1"/>
    </xf>
    <xf numFmtId="0" fontId="3" fillId="9" borderId="1" xfId="0" applyFont="1" applyFill="1" applyBorder="1" applyAlignment="1">
      <alignment horizontal="center" vertical="center" wrapText="1"/>
    </xf>
    <xf numFmtId="0" fontId="3" fillId="10" borderId="1" xfId="0" applyFont="1" applyFill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164" fontId="7" fillId="0" borderId="1" xfId="0" applyNumberFormat="1" applyFont="1" applyBorder="1" applyAlignment="1">
      <alignment horizontal="right"/>
    </xf>
    <xf numFmtId="164" fontId="2" fillId="0" borderId="1" xfId="0" applyNumberFormat="1" applyFont="1" applyBorder="1" applyAlignment="1">
      <alignment horizontal="right"/>
    </xf>
    <xf numFmtId="164" fontId="8" fillId="8" borderId="1" xfId="1" applyNumberFormat="1" applyBorder="1" applyAlignment="1">
      <alignment horizontal="right"/>
    </xf>
    <xf numFmtId="164" fontId="7" fillId="4" borderId="1" xfId="0" applyNumberFormat="1" applyFont="1" applyFill="1" applyBorder="1" applyAlignment="1">
      <alignment horizontal="right"/>
    </xf>
    <xf numFmtId="164" fontId="8" fillId="4" borderId="1" xfId="1" applyNumberFormat="1" applyFill="1" applyBorder="1" applyAlignment="1">
      <alignment horizontal="right"/>
    </xf>
    <xf numFmtId="164" fontId="2" fillId="4" borderId="1" xfId="0" applyNumberFormat="1" applyFont="1" applyFill="1" applyBorder="1" applyAlignment="1">
      <alignment horizontal="right"/>
    </xf>
    <xf numFmtId="10" fontId="2" fillId="4" borderId="1" xfId="0" applyNumberFormat="1" applyFont="1" applyFill="1" applyBorder="1" applyAlignment="1">
      <alignment horizontal="right"/>
    </xf>
    <xf numFmtId="164" fontId="8" fillId="0" borderId="1" xfId="1" applyNumberFormat="1" applyFill="1" applyBorder="1" applyAlignment="1">
      <alignment horizontal="right"/>
    </xf>
    <xf numFmtId="164" fontId="7" fillId="0" borderId="1" xfId="0" applyNumberFormat="1" applyFont="1" applyBorder="1"/>
    <xf numFmtId="164" fontId="8" fillId="0" borderId="1" xfId="1" applyNumberFormat="1" applyFill="1" applyBorder="1"/>
    <xf numFmtId="164" fontId="9" fillId="0" borderId="1" xfId="0" applyNumberFormat="1" applyFont="1" applyBorder="1"/>
    <xf numFmtId="164" fontId="10" fillId="0" borderId="1" xfId="1" applyNumberFormat="1" applyFont="1" applyFill="1" applyBorder="1"/>
    <xf numFmtId="164" fontId="9" fillId="0" borderId="1" xfId="0" applyNumberFormat="1" applyFont="1" applyBorder="1" applyAlignment="1">
      <alignment horizontal="right"/>
    </xf>
    <xf numFmtId="164" fontId="10" fillId="0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 applyAlignment="1">
      <alignment horizontal="right"/>
    </xf>
    <xf numFmtId="164" fontId="9" fillId="11" borderId="1" xfId="0" applyNumberFormat="1" applyFont="1" applyFill="1" applyBorder="1"/>
    <xf numFmtId="164" fontId="10" fillId="11" borderId="1" xfId="1" applyNumberFormat="1" applyFont="1" applyFill="1" applyBorder="1"/>
    <xf numFmtId="164" fontId="8" fillId="11" borderId="1" xfId="1" applyNumberFormat="1" applyFill="1" applyBorder="1" applyAlignment="1">
      <alignment horizontal="right"/>
    </xf>
    <xf numFmtId="164" fontId="9" fillId="11" borderId="1" xfId="0" applyNumberFormat="1" applyFont="1" applyFill="1" applyBorder="1" applyAlignment="1">
      <alignment horizontal="right"/>
    </xf>
    <xf numFmtId="164" fontId="10" fillId="11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/>
    <xf numFmtId="164" fontId="8" fillId="11" borderId="1" xfId="1" applyNumberFormat="1" applyFill="1" applyBorder="1"/>
    <xf numFmtId="0" fontId="11" fillId="0" borderId="0" xfId="0" applyFont="1" applyAlignment="1">
      <alignment horizontal="left" vertical="center"/>
    </xf>
    <xf numFmtId="164" fontId="1" fillId="11" borderId="1" xfId="0" applyNumberFormat="1" applyFont="1" applyFill="1" applyBorder="1" applyAlignment="1">
      <alignment horizontal="right"/>
    </xf>
    <xf numFmtId="49" fontId="1" fillId="0" borderId="1" xfId="0" applyNumberFormat="1" applyFont="1" applyBorder="1" applyAlignment="1">
      <alignment horizontal="right"/>
    </xf>
    <xf numFmtId="0" fontId="0" fillId="5" borderId="1" xfId="0" applyFill="1" applyBorder="1"/>
    <xf numFmtId="49" fontId="2" fillId="5" borderId="1" xfId="0" applyNumberFormat="1" applyFont="1" applyFill="1" applyBorder="1" applyAlignment="1">
      <alignment horizontal="right"/>
    </xf>
    <xf numFmtId="164" fontId="7" fillId="5" borderId="1" xfId="0" applyNumberFormat="1" applyFont="1" applyFill="1" applyBorder="1"/>
    <xf numFmtId="164" fontId="7" fillId="5" borderId="1" xfId="0" applyNumberFormat="1" applyFont="1" applyFill="1" applyBorder="1" applyAlignment="1">
      <alignment horizontal="right"/>
    </xf>
    <xf numFmtId="164" fontId="8" fillId="5" borderId="1" xfId="1" applyNumberFormat="1" applyFill="1" applyBorder="1" applyAlignment="1">
      <alignment horizontal="right"/>
    </xf>
    <xf numFmtId="164" fontId="8" fillId="5" borderId="1" xfId="1" applyNumberFormat="1" applyFill="1" applyBorder="1"/>
    <xf numFmtId="164" fontId="2" fillId="5" borderId="1" xfId="0" applyNumberFormat="1" applyFont="1" applyFill="1" applyBorder="1" applyAlignment="1">
      <alignment horizontal="right"/>
    </xf>
    <xf numFmtId="10" fontId="2" fillId="5" borderId="1" xfId="0" applyNumberFormat="1" applyFont="1" applyFill="1" applyBorder="1" applyAlignment="1">
      <alignment horizontal="right"/>
    </xf>
    <xf numFmtId="164" fontId="1" fillId="5" borderId="1" xfId="0" applyNumberFormat="1" applyFont="1" applyFill="1" applyBorder="1" applyAlignment="1">
      <alignment horizontal="right"/>
    </xf>
    <xf numFmtId="0" fontId="1" fillId="0" borderId="0" xfId="0" applyFont="1"/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2" fillId="0" borderId="4" xfId="0" applyFont="1" applyBorder="1"/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164" fontId="0" fillId="0" borderId="0" xfId="0" applyNumberFormat="1"/>
    <xf numFmtId="164" fontId="1" fillId="0" borderId="0" xfId="0" applyNumberFormat="1" applyFont="1"/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right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right" vertical="center"/>
    </xf>
    <xf numFmtId="49" fontId="0" fillId="0" borderId="0" xfId="0" applyNumberFormat="1"/>
    <xf numFmtId="49" fontId="2" fillId="0" borderId="0" xfId="0" applyNumberFormat="1" applyFont="1"/>
    <xf numFmtId="49" fontId="0" fillId="0" borderId="0" xfId="0" applyNumberFormat="1" applyAlignment="1">
      <alignment horizontal="right"/>
    </xf>
    <xf numFmtId="0" fontId="0" fillId="0" borderId="0" xfId="0" applyAlignment="1">
      <alignment horizontal="right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0" fillId="2" borderId="0" xfId="0" applyFill="1"/>
    <xf numFmtId="0" fontId="8" fillId="8" borderId="6" xfId="1" applyBorder="1" applyAlignment="1">
      <alignment horizontal="center" vertical="center" wrapText="1"/>
    </xf>
    <xf numFmtId="10" fontId="1" fillId="0" borderId="0" xfId="0" applyNumberFormat="1" applyFont="1"/>
    <xf numFmtId="10" fontId="2" fillId="0" borderId="0" xfId="0" applyNumberFormat="1" applyFont="1"/>
    <xf numFmtId="0" fontId="8" fillId="8" borderId="0" xfId="1" applyAlignment="1">
      <alignment horizontal="center" vertical="center" wrapText="1"/>
    </xf>
    <xf numFmtId="10" fontId="7" fillId="0" borderId="0" xfId="0" applyNumberFormat="1" applyFont="1"/>
    <xf numFmtId="0" fontId="8" fillId="11" borderId="0" xfId="1" applyFill="1" applyBorder="1" applyAlignment="1">
      <alignment horizontal="center" vertical="center" wrapText="1"/>
    </xf>
    <xf numFmtId="16" fontId="0" fillId="0" borderId="0" xfId="0" applyNumberFormat="1"/>
    <xf numFmtId="0" fontId="13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8" fillId="8" borderId="0" xfId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9" fillId="0" borderId="0" xfId="0" applyFont="1" applyAlignment="1">
      <alignment vertical="center"/>
    </xf>
    <xf numFmtId="10" fontId="8" fillId="8" borderId="0" xfId="1" applyNumberFormat="1"/>
    <xf numFmtId="49" fontId="1" fillId="0" borderId="0" xfId="0" applyNumberFormat="1" applyFont="1"/>
    <xf numFmtId="0" fontId="1" fillId="0" borderId="0" xfId="0" applyFont="1" applyAlignment="1">
      <alignment horizontal="right"/>
    </xf>
    <xf numFmtId="0" fontId="20" fillId="0" borderId="0" xfId="0" applyFont="1" applyAlignment="1">
      <alignment horizontal="left" vertical="center"/>
    </xf>
    <xf numFmtId="0" fontId="0" fillId="4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 wrapText="1"/>
    </xf>
    <xf numFmtId="49" fontId="0" fillId="0" borderId="1" xfId="0" applyNumberFormat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 wrapText="1"/>
    </xf>
    <xf numFmtId="49" fontId="0" fillId="4" borderId="1" xfId="0" applyNumberForma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 wrapText="1"/>
    </xf>
    <xf numFmtId="0" fontId="0" fillId="7" borderId="1" xfId="0" applyFill="1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4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 wrapText="1"/>
    </xf>
    <xf numFmtId="0" fontId="0" fillId="4" borderId="5" xfId="0" applyFill="1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/>
    </xf>
    <xf numFmtId="0" fontId="8" fillId="8" borderId="1" xfId="1" applyBorder="1" applyAlignment="1">
      <alignment horizontal="center" vertical="center" wrapText="1"/>
    </xf>
    <xf numFmtId="0" fontId="8" fillId="8" borderId="1" xfId="1" applyBorder="1" applyAlignment="1">
      <alignment horizontal="center" vertical="center"/>
    </xf>
    <xf numFmtId="0" fontId="8" fillId="8" borderId="3" xfId="1" applyBorder="1" applyAlignment="1">
      <alignment horizontal="center" vertical="center" wrapText="1"/>
    </xf>
    <xf numFmtId="0" fontId="8" fillId="8" borderId="4" xfId="1" applyBorder="1" applyAlignment="1">
      <alignment horizontal="center" vertical="center" wrapText="1"/>
    </xf>
    <xf numFmtId="0" fontId="8" fillId="8" borderId="5" xfId="1" applyBorder="1" applyAlignment="1">
      <alignment horizontal="center" vertical="center" wrapText="1"/>
    </xf>
    <xf numFmtId="0" fontId="0" fillId="5" borderId="3" xfId="0" applyFill="1" applyBorder="1" applyAlignment="1">
      <alignment horizontal="center" vertical="center" wrapText="1"/>
    </xf>
    <xf numFmtId="0" fontId="0" fillId="5" borderId="4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49" fontId="0" fillId="5" borderId="3" xfId="0" applyNumberFormat="1" applyFill="1" applyBorder="1" applyAlignment="1">
      <alignment horizontal="center" vertical="center" wrapText="1"/>
    </xf>
    <xf numFmtId="49" fontId="0" fillId="5" borderId="4" xfId="0" applyNumberFormat="1" applyFill="1" applyBorder="1" applyAlignment="1">
      <alignment horizontal="center" vertical="center" wrapText="1"/>
    </xf>
    <xf numFmtId="49" fontId="0" fillId="5" borderId="5" xfId="0" applyNumberFormat="1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/>
    </xf>
    <xf numFmtId="0" fontId="0" fillId="11" borderId="1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0" fillId="13" borderId="5" xfId="0" applyFill="1" applyBorder="1" applyAlignment="1">
      <alignment horizontal="center" vertical="center" wrapText="1"/>
    </xf>
    <xf numFmtId="0" fontId="0" fillId="12" borderId="3" xfId="0" applyFill="1" applyBorder="1" applyAlignment="1">
      <alignment horizontal="center" vertical="center" wrapText="1"/>
    </xf>
    <xf numFmtId="0" fontId="0" fillId="12" borderId="4" xfId="0" applyFill="1" applyBorder="1" applyAlignment="1">
      <alignment horizontal="center" vertical="center" wrapText="1"/>
    </xf>
    <xf numFmtId="0" fontId="0" fillId="12" borderId="5" xfId="0" applyFill="1" applyBorder="1" applyAlignment="1">
      <alignment horizontal="center" vertical="center" wrapText="1"/>
    </xf>
    <xf numFmtId="0" fontId="0" fillId="14" borderId="3" xfId="0" applyFill="1" applyBorder="1" applyAlignment="1">
      <alignment horizontal="center" vertical="center" wrapText="1"/>
    </xf>
    <xf numFmtId="0" fontId="0" fillId="14" borderId="4" xfId="0" applyFill="1" applyBorder="1" applyAlignment="1">
      <alignment horizontal="center" vertical="center" wrapText="1"/>
    </xf>
    <xf numFmtId="0" fontId="0" fillId="14" borderId="5" xfId="0" applyFill="1" applyBorder="1" applyAlignment="1">
      <alignment horizontal="center" vertical="center" wrapText="1"/>
    </xf>
    <xf numFmtId="0" fontId="0" fillId="11" borderId="3" xfId="0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0" fillId="11" borderId="5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8" fillId="8" borderId="6" xfId="1" applyBorder="1" applyAlignment="1">
      <alignment horizontal="center" vertical="center" wrapText="1"/>
    </xf>
    <xf numFmtId="0" fontId="8" fillId="8" borderId="0" xfId="1" applyAlignment="1">
      <alignment horizontal="center" vertical="center" wrapText="1"/>
    </xf>
    <xf numFmtId="0" fontId="7" fillId="11" borderId="6" xfId="1" applyFont="1" applyFill="1" applyBorder="1" applyAlignment="1">
      <alignment horizontal="center" vertical="center" wrapText="1"/>
    </xf>
    <xf numFmtId="0" fontId="7" fillId="11" borderId="0" xfId="1" applyFont="1" applyFill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6" borderId="0" xfId="0" applyFill="1" applyAlignment="1">
      <alignment horizontal="center" vertical="center" wrapText="1"/>
    </xf>
    <xf numFmtId="0" fontId="0" fillId="16" borderId="6" xfId="0" applyFill="1" applyBorder="1" applyAlignment="1">
      <alignment horizontal="center" vertical="center" wrapText="1"/>
    </xf>
    <xf numFmtId="0" fontId="0" fillId="16" borderId="0" xfId="0" applyFill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0" xfId="0" applyFill="1" applyAlignment="1">
      <alignment horizontal="center" vertical="center" wrapText="1"/>
    </xf>
    <xf numFmtId="0" fontId="16" fillId="17" borderId="6" xfId="2" applyBorder="1" applyAlignment="1">
      <alignment horizontal="center" vertical="center" wrapText="1"/>
    </xf>
    <xf numFmtId="0" fontId="16" fillId="17" borderId="0" xfId="2" applyAlignment="1">
      <alignment horizontal="center" vertical="center" wrapText="1"/>
    </xf>
    <xf numFmtId="0" fontId="0" fillId="15" borderId="6" xfId="0" applyFill="1" applyBorder="1" applyAlignment="1">
      <alignment horizontal="center" vertical="center" wrapText="1"/>
    </xf>
    <xf numFmtId="0" fontId="0" fillId="15" borderId="0" xfId="0" applyFill="1" applyAlignment="1">
      <alignment horizontal="center" vertical="center" wrapText="1"/>
    </xf>
    <xf numFmtId="0" fontId="8" fillId="8" borderId="0" xfId="1" applyBorder="1" applyAlignment="1">
      <alignment horizontal="center" vertical="center" wrapText="1"/>
    </xf>
    <xf numFmtId="0" fontId="0" fillId="0" borderId="0" xfId="0" applyFont="1"/>
    <xf numFmtId="10" fontId="0" fillId="0" borderId="0" xfId="0" applyNumberFormat="1" applyFont="1"/>
    <xf numFmtId="49" fontId="8" fillId="8" borderId="0" xfId="1" applyNumberFormat="1"/>
  </cellXfs>
  <cellStyles count="3">
    <cellStyle name="Bad" xfId="1" builtinId="27"/>
    <cellStyle name="Good" xfId="2" builtinId="26"/>
    <cellStyle name="Normal" xfId="0" builtinId="0"/>
  </cellStyles>
  <dxfs count="0"/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tyles" Target="styles.xml"/><Relationship Id="rId3" Type="http://schemas.openxmlformats.org/officeDocument/2006/relationships/worksheet" Target="worksheets/sheet3.xml"/><Relationship Id="rId21" Type="http://schemas.openxmlformats.org/officeDocument/2006/relationships/calcChain" Target="calcChain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theme" Target="theme/theme1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microsoft.com/office/2017/10/relationships/person" Target="persons/perso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customXml" Target="../customXml/item3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sharedStrings" Target="sharedStrings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1.png"/><Relationship Id="rId21" Type="http://schemas.openxmlformats.org/officeDocument/2006/relationships/image" Target="../media/image116.png"/><Relationship Id="rId42" Type="http://schemas.openxmlformats.org/officeDocument/2006/relationships/image" Target="../media/image137.png"/><Relationship Id="rId47" Type="http://schemas.openxmlformats.org/officeDocument/2006/relationships/image" Target="../media/image142.png"/><Relationship Id="rId63" Type="http://schemas.openxmlformats.org/officeDocument/2006/relationships/image" Target="../media/image158.png"/><Relationship Id="rId68" Type="http://schemas.openxmlformats.org/officeDocument/2006/relationships/image" Target="../media/image163.png"/><Relationship Id="rId7" Type="http://schemas.openxmlformats.org/officeDocument/2006/relationships/image" Target="../media/image102.png"/><Relationship Id="rId2" Type="http://schemas.openxmlformats.org/officeDocument/2006/relationships/image" Target="../media/image97.png"/><Relationship Id="rId16" Type="http://schemas.openxmlformats.org/officeDocument/2006/relationships/image" Target="../media/image111.png"/><Relationship Id="rId29" Type="http://schemas.openxmlformats.org/officeDocument/2006/relationships/image" Target="../media/image124.png"/><Relationship Id="rId11" Type="http://schemas.openxmlformats.org/officeDocument/2006/relationships/image" Target="../media/image106.png"/><Relationship Id="rId24" Type="http://schemas.openxmlformats.org/officeDocument/2006/relationships/image" Target="../media/image119.png"/><Relationship Id="rId32" Type="http://schemas.openxmlformats.org/officeDocument/2006/relationships/image" Target="../media/image127.png"/><Relationship Id="rId37" Type="http://schemas.openxmlformats.org/officeDocument/2006/relationships/image" Target="../media/image132.png"/><Relationship Id="rId40" Type="http://schemas.openxmlformats.org/officeDocument/2006/relationships/image" Target="../media/image135.png"/><Relationship Id="rId45" Type="http://schemas.openxmlformats.org/officeDocument/2006/relationships/image" Target="../media/image140.png"/><Relationship Id="rId53" Type="http://schemas.openxmlformats.org/officeDocument/2006/relationships/image" Target="../media/image148.png"/><Relationship Id="rId58" Type="http://schemas.openxmlformats.org/officeDocument/2006/relationships/image" Target="../media/image153.png"/><Relationship Id="rId66" Type="http://schemas.openxmlformats.org/officeDocument/2006/relationships/image" Target="../media/image161.png"/><Relationship Id="rId5" Type="http://schemas.openxmlformats.org/officeDocument/2006/relationships/image" Target="../media/image100.png"/><Relationship Id="rId61" Type="http://schemas.openxmlformats.org/officeDocument/2006/relationships/image" Target="../media/image156.png"/><Relationship Id="rId19" Type="http://schemas.openxmlformats.org/officeDocument/2006/relationships/image" Target="../media/image114.png"/><Relationship Id="rId14" Type="http://schemas.openxmlformats.org/officeDocument/2006/relationships/image" Target="../media/image109.png"/><Relationship Id="rId22" Type="http://schemas.openxmlformats.org/officeDocument/2006/relationships/image" Target="../media/image117.png"/><Relationship Id="rId27" Type="http://schemas.openxmlformats.org/officeDocument/2006/relationships/image" Target="../media/image122.png"/><Relationship Id="rId30" Type="http://schemas.openxmlformats.org/officeDocument/2006/relationships/image" Target="../media/image125.png"/><Relationship Id="rId35" Type="http://schemas.openxmlformats.org/officeDocument/2006/relationships/image" Target="../media/image130.png"/><Relationship Id="rId43" Type="http://schemas.openxmlformats.org/officeDocument/2006/relationships/image" Target="../media/image138.png"/><Relationship Id="rId48" Type="http://schemas.openxmlformats.org/officeDocument/2006/relationships/image" Target="../media/image143.png"/><Relationship Id="rId56" Type="http://schemas.openxmlformats.org/officeDocument/2006/relationships/image" Target="../media/image151.png"/><Relationship Id="rId64" Type="http://schemas.openxmlformats.org/officeDocument/2006/relationships/image" Target="../media/image159.png"/><Relationship Id="rId69" Type="http://schemas.openxmlformats.org/officeDocument/2006/relationships/image" Target="../media/image164.png"/><Relationship Id="rId8" Type="http://schemas.openxmlformats.org/officeDocument/2006/relationships/image" Target="../media/image103.png"/><Relationship Id="rId51" Type="http://schemas.openxmlformats.org/officeDocument/2006/relationships/image" Target="../media/image146.png"/><Relationship Id="rId3" Type="http://schemas.openxmlformats.org/officeDocument/2006/relationships/image" Target="../media/image98.pn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5" Type="http://schemas.openxmlformats.org/officeDocument/2006/relationships/image" Target="../media/image120.png"/><Relationship Id="rId33" Type="http://schemas.openxmlformats.org/officeDocument/2006/relationships/image" Target="../media/image128.png"/><Relationship Id="rId38" Type="http://schemas.openxmlformats.org/officeDocument/2006/relationships/image" Target="../media/image133.png"/><Relationship Id="rId46" Type="http://schemas.openxmlformats.org/officeDocument/2006/relationships/image" Target="../media/image141.png"/><Relationship Id="rId59" Type="http://schemas.openxmlformats.org/officeDocument/2006/relationships/image" Target="../media/image154.png"/><Relationship Id="rId67" Type="http://schemas.openxmlformats.org/officeDocument/2006/relationships/image" Target="../media/image162.png"/><Relationship Id="rId20" Type="http://schemas.openxmlformats.org/officeDocument/2006/relationships/image" Target="../media/image115.png"/><Relationship Id="rId41" Type="http://schemas.openxmlformats.org/officeDocument/2006/relationships/image" Target="../media/image136.png"/><Relationship Id="rId54" Type="http://schemas.openxmlformats.org/officeDocument/2006/relationships/image" Target="../media/image149.png"/><Relationship Id="rId62" Type="http://schemas.openxmlformats.org/officeDocument/2006/relationships/image" Target="../media/image157.png"/><Relationship Id="rId70" Type="http://schemas.openxmlformats.org/officeDocument/2006/relationships/image" Target="../media/image165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5" Type="http://schemas.openxmlformats.org/officeDocument/2006/relationships/image" Target="../media/image110.png"/><Relationship Id="rId23" Type="http://schemas.openxmlformats.org/officeDocument/2006/relationships/image" Target="../media/image118.png"/><Relationship Id="rId28" Type="http://schemas.openxmlformats.org/officeDocument/2006/relationships/image" Target="../media/image123.png"/><Relationship Id="rId36" Type="http://schemas.openxmlformats.org/officeDocument/2006/relationships/image" Target="../media/image131.png"/><Relationship Id="rId49" Type="http://schemas.openxmlformats.org/officeDocument/2006/relationships/image" Target="../media/image144.png"/><Relationship Id="rId57" Type="http://schemas.openxmlformats.org/officeDocument/2006/relationships/image" Target="../media/image152.png"/><Relationship Id="rId10" Type="http://schemas.openxmlformats.org/officeDocument/2006/relationships/image" Target="../media/image105.png"/><Relationship Id="rId31" Type="http://schemas.openxmlformats.org/officeDocument/2006/relationships/image" Target="../media/image126.png"/><Relationship Id="rId44" Type="http://schemas.openxmlformats.org/officeDocument/2006/relationships/image" Target="../media/image139.png"/><Relationship Id="rId52" Type="http://schemas.openxmlformats.org/officeDocument/2006/relationships/image" Target="../media/image147.png"/><Relationship Id="rId60" Type="http://schemas.openxmlformats.org/officeDocument/2006/relationships/image" Target="../media/image155.png"/><Relationship Id="rId65" Type="http://schemas.openxmlformats.org/officeDocument/2006/relationships/image" Target="../media/image160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3" Type="http://schemas.openxmlformats.org/officeDocument/2006/relationships/image" Target="../media/image108.png"/><Relationship Id="rId18" Type="http://schemas.openxmlformats.org/officeDocument/2006/relationships/image" Target="../media/image113.png"/><Relationship Id="rId39" Type="http://schemas.openxmlformats.org/officeDocument/2006/relationships/image" Target="../media/image134.png"/><Relationship Id="rId34" Type="http://schemas.openxmlformats.org/officeDocument/2006/relationships/image" Target="../media/image129.png"/><Relationship Id="rId50" Type="http://schemas.openxmlformats.org/officeDocument/2006/relationships/image" Target="../media/image145.png"/><Relationship Id="rId55" Type="http://schemas.openxmlformats.org/officeDocument/2006/relationships/image" Target="../media/image15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9.png"/><Relationship Id="rId13" Type="http://schemas.openxmlformats.org/officeDocument/2006/relationships/image" Target="../media/image174.png"/><Relationship Id="rId18" Type="http://schemas.openxmlformats.org/officeDocument/2006/relationships/image" Target="../media/image179.png"/><Relationship Id="rId3" Type="http://schemas.openxmlformats.org/officeDocument/2006/relationships/image" Target="../media/image148.png"/><Relationship Id="rId7" Type="http://schemas.openxmlformats.org/officeDocument/2006/relationships/image" Target="../media/image168.png"/><Relationship Id="rId12" Type="http://schemas.openxmlformats.org/officeDocument/2006/relationships/image" Target="../media/image173.png"/><Relationship Id="rId17" Type="http://schemas.openxmlformats.org/officeDocument/2006/relationships/image" Target="../media/image178.png"/><Relationship Id="rId2" Type="http://schemas.openxmlformats.org/officeDocument/2006/relationships/image" Target="../media/image146.png"/><Relationship Id="rId16" Type="http://schemas.openxmlformats.org/officeDocument/2006/relationships/image" Target="../media/image177.png"/><Relationship Id="rId1" Type="http://schemas.openxmlformats.org/officeDocument/2006/relationships/image" Target="../media/image166.png"/><Relationship Id="rId6" Type="http://schemas.openxmlformats.org/officeDocument/2006/relationships/image" Target="../media/image167.png"/><Relationship Id="rId11" Type="http://schemas.openxmlformats.org/officeDocument/2006/relationships/image" Target="../media/image172.png"/><Relationship Id="rId5" Type="http://schemas.openxmlformats.org/officeDocument/2006/relationships/image" Target="../media/image153.png"/><Relationship Id="rId15" Type="http://schemas.openxmlformats.org/officeDocument/2006/relationships/image" Target="../media/image176.png"/><Relationship Id="rId10" Type="http://schemas.openxmlformats.org/officeDocument/2006/relationships/image" Target="../media/image171.png"/><Relationship Id="rId19" Type="http://schemas.openxmlformats.org/officeDocument/2006/relationships/image" Target="../media/image180.png"/><Relationship Id="rId4" Type="http://schemas.openxmlformats.org/officeDocument/2006/relationships/image" Target="../media/image149.png"/><Relationship Id="rId9" Type="http://schemas.openxmlformats.org/officeDocument/2006/relationships/image" Target="../media/image170.png"/><Relationship Id="rId14" Type="http://schemas.openxmlformats.org/officeDocument/2006/relationships/image" Target="../media/image17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3.png"/><Relationship Id="rId13" Type="http://schemas.openxmlformats.org/officeDocument/2006/relationships/image" Target="../media/image188.png"/><Relationship Id="rId3" Type="http://schemas.openxmlformats.org/officeDocument/2006/relationships/image" Target="../media/image148.png"/><Relationship Id="rId7" Type="http://schemas.openxmlformats.org/officeDocument/2006/relationships/image" Target="../media/image182.png"/><Relationship Id="rId12" Type="http://schemas.openxmlformats.org/officeDocument/2006/relationships/image" Target="../media/image187.png"/><Relationship Id="rId2" Type="http://schemas.openxmlformats.org/officeDocument/2006/relationships/image" Target="../media/image146.png"/><Relationship Id="rId16" Type="http://schemas.openxmlformats.org/officeDocument/2006/relationships/image" Target="../media/image191.png"/><Relationship Id="rId1" Type="http://schemas.openxmlformats.org/officeDocument/2006/relationships/image" Target="../media/image166.png"/><Relationship Id="rId6" Type="http://schemas.openxmlformats.org/officeDocument/2006/relationships/image" Target="../media/image181.png"/><Relationship Id="rId11" Type="http://schemas.openxmlformats.org/officeDocument/2006/relationships/image" Target="../media/image186.png"/><Relationship Id="rId5" Type="http://schemas.openxmlformats.org/officeDocument/2006/relationships/image" Target="../media/image153.png"/><Relationship Id="rId15" Type="http://schemas.openxmlformats.org/officeDocument/2006/relationships/image" Target="../media/image190.png"/><Relationship Id="rId10" Type="http://schemas.openxmlformats.org/officeDocument/2006/relationships/image" Target="../media/image185.png"/><Relationship Id="rId4" Type="http://schemas.openxmlformats.org/officeDocument/2006/relationships/image" Target="../media/image149.png"/><Relationship Id="rId9" Type="http://schemas.openxmlformats.org/officeDocument/2006/relationships/image" Target="../media/image184.png"/><Relationship Id="rId14" Type="http://schemas.openxmlformats.org/officeDocument/2006/relationships/image" Target="../media/image18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png"/><Relationship Id="rId13" Type="http://schemas.openxmlformats.org/officeDocument/2006/relationships/image" Target="../media/image199.png"/><Relationship Id="rId3" Type="http://schemas.openxmlformats.org/officeDocument/2006/relationships/image" Target="../media/image148.png"/><Relationship Id="rId7" Type="http://schemas.openxmlformats.org/officeDocument/2006/relationships/image" Target="../media/image193.png"/><Relationship Id="rId12" Type="http://schemas.openxmlformats.org/officeDocument/2006/relationships/image" Target="../media/image198.png"/><Relationship Id="rId2" Type="http://schemas.openxmlformats.org/officeDocument/2006/relationships/image" Target="../media/image146.png"/><Relationship Id="rId1" Type="http://schemas.openxmlformats.org/officeDocument/2006/relationships/image" Target="../media/image166.png"/><Relationship Id="rId6" Type="http://schemas.openxmlformats.org/officeDocument/2006/relationships/image" Target="../media/image192.png"/><Relationship Id="rId11" Type="http://schemas.openxmlformats.org/officeDocument/2006/relationships/image" Target="../media/image197.png"/><Relationship Id="rId5" Type="http://schemas.openxmlformats.org/officeDocument/2006/relationships/image" Target="../media/image153.png"/><Relationship Id="rId10" Type="http://schemas.openxmlformats.org/officeDocument/2006/relationships/image" Target="../media/image196.png"/><Relationship Id="rId4" Type="http://schemas.openxmlformats.org/officeDocument/2006/relationships/image" Target="../media/image149.png"/><Relationship Id="rId9" Type="http://schemas.openxmlformats.org/officeDocument/2006/relationships/image" Target="../media/image195.png"/></Relationships>
</file>

<file path=xl/drawings/_rels/drawing6.xml.rels><?xml version="1.0" encoding="UTF-8" standalone="yes"?>
<Relationships xmlns="http://schemas.openxmlformats.org/package/2006/relationships"><Relationship Id="rId8" Type="http://schemas.openxmlformats.org/officeDocument/2006/relationships/image" Target="../media/image207.png"/><Relationship Id="rId13" Type="http://schemas.openxmlformats.org/officeDocument/2006/relationships/image" Target="../media/image212.png"/><Relationship Id="rId18" Type="http://schemas.openxmlformats.org/officeDocument/2006/relationships/image" Target="../media/image217.png"/><Relationship Id="rId3" Type="http://schemas.openxmlformats.org/officeDocument/2006/relationships/image" Target="../media/image202.png"/><Relationship Id="rId21" Type="http://schemas.openxmlformats.org/officeDocument/2006/relationships/image" Target="../media/image220.png"/><Relationship Id="rId7" Type="http://schemas.openxmlformats.org/officeDocument/2006/relationships/image" Target="../media/image206.png"/><Relationship Id="rId12" Type="http://schemas.openxmlformats.org/officeDocument/2006/relationships/image" Target="../media/image211.png"/><Relationship Id="rId17" Type="http://schemas.openxmlformats.org/officeDocument/2006/relationships/image" Target="../media/image216.png"/><Relationship Id="rId25" Type="http://schemas.openxmlformats.org/officeDocument/2006/relationships/image" Target="../media/image224.png"/><Relationship Id="rId2" Type="http://schemas.openxmlformats.org/officeDocument/2006/relationships/image" Target="../media/image201.png"/><Relationship Id="rId16" Type="http://schemas.openxmlformats.org/officeDocument/2006/relationships/image" Target="../media/image215.png"/><Relationship Id="rId20" Type="http://schemas.openxmlformats.org/officeDocument/2006/relationships/image" Target="../media/image219.png"/><Relationship Id="rId1" Type="http://schemas.openxmlformats.org/officeDocument/2006/relationships/image" Target="../media/image200.png"/><Relationship Id="rId6" Type="http://schemas.openxmlformats.org/officeDocument/2006/relationships/image" Target="../media/image205.png"/><Relationship Id="rId11" Type="http://schemas.openxmlformats.org/officeDocument/2006/relationships/image" Target="../media/image210.png"/><Relationship Id="rId24" Type="http://schemas.openxmlformats.org/officeDocument/2006/relationships/image" Target="../media/image223.png"/><Relationship Id="rId5" Type="http://schemas.openxmlformats.org/officeDocument/2006/relationships/image" Target="../media/image204.png"/><Relationship Id="rId15" Type="http://schemas.openxmlformats.org/officeDocument/2006/relationships/image" Target="../media/image214.png"/><Relationship Id="rId23" Type="http://schemas.openxmlformats.org/officeDocument/2006/relationships/image" Target="../media/image222.png"/><Relationship Id="rId10" Type="http://schemas.openxmlformats.org/officeDocument/2006/relationships/image" Target="../media/image209.png"/><Relationship Id="rId19" Type="http://schemas.openxmlformats.org/officeDocument/2006/relationships/image" Target="../media/image218.png"/><Relationship Id="rId4" Type="http://schemas.openxmlformats.org/officeDocument/2006/relationships/image" Target="../media/image203.png"/><Relationship Id="rId9" Type="http://schemas.openxmlformats.org/officeDocument/2006/relationships/image" Target="../media/image208.png"/><Relationship Id="rId14" Type="http://schemas.openxmlformats.org/officeDocument/2006/relationships/image" Target="../media/image213.png"/><Relationship Id="rId22" Type="http://schemas.openxmlformats.org/officeDocument/2006/relationships/image" Target="../media/image221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37.png"/><Relationship Id="rId18" Type="http://schemas.openxmlformats.org/officeDocument/2006/relationships/image" Target="../media/image242.png"/><Relationship Id="rId26" Type="http://schemas.openxmlformats.org/officeDocument/2006/relationships/image" Target="../media/image250.png"/><Relationship Id="rId39" Type="http://schemas.openxmlformats.org/officeDocument/2006/relationships/image" Target="../media/image263.png"/><Relationship Id="rId21" Type="http://schemas.openxmlformats.org/officeDocument/2006/relationships/image" Target="../media/image245.png"/><Relationship Id="rId34" Type="http://schemas.openxmlformats.org/officeDocument/2006/relationships/image" Target="../media/image258.png"/><Relationship Id="rId42" Type="http://schemas.openxmlformats.org/officeDocument/2006/relationships/image" Target="../media/image266.png"/><Relationship Id="rId47" Type="http://schemas.openxmlformats.org/officeDocument/2006/relationships/image" Target="../media/image271.png"/><Relationship Id="rId50" Type="http://schemas.openxmlformats.org/officeDocument/2006/relationships/image" Target="../media/image274.png"/><Relationship Id="rId55" Type="http://schemas.openxmlformats.org/officeDocument/2006/relationships/image" Target="../media/image279.png"/><Relationship Id="rId7" Type="http://schemas.openxmlformats.org/officeDocument/2006/relationships/image" Target="../media/image231.png"/><Relationship Id="rId2" Type="http://schemas.openxmlformats.org/officeDocument/2006/relationships/image" Target="../media/image226.png"/><Relationship Id="rId16" Type="http://schemas.openxmlformats.org/officeDocument/2006/relationships/image" Target="../media/image240.png"/><Relationship Id="rId29" Type="http://schemas.openxmlformats.org/officeDocument/2006/relationships/image" Target="../media/image253.png"/><Relationship Id="rId11" Type="http://schemas.openxmlformats.org/officeDocument/2006/relationships/image" Target="../media/image235.png"/><Relationship Id="rId24" Type="http://schemas.openxmlformats.org/officeDocument/2006/relationships/image" Target="../media/image248.png"/><Relationship Id="rId32" Type="http://schemas.openxmlformats.org/officeDocument/2006/relationships/image" Target="../media/image256.png"/><Relationship Id="rId37" Type="http://schemas.openxmlformats.org/officeDocument/2006/relationships/image" Target="../media/image261.png"/><Relationship Id="rId40" Type="http://schemas.openxmlformats.org/officeDocument/2006/relationships/image" Target="../media/image264.png"/><Relationship Id="rId45" Type="http://schemas.openxmlformats.org/officeDocument/2006/relationships/image" Target="../media/image269.png"/><Relationship Id="rId53" Type="http://schemas.openxmlformats.org/officeDocument/2006/relationships/image" Target="../media/image277.png"/><Relationship Id="rId5" Type="http://schemas.openxmlformats.org/officeDocument/2006/relationships/image" Target="../media/image229.png"/><Relationship Id="rId10" Type="http://schemas.openxmlformats.org/officeDocument/2006/relationships/image" Target="../media/image234.png"/><Relationship Id="rId19" Type="http://schemas.openxmlformats.org/officeDocument/2006/relationships/image" Target="../media/image243.png"/><Relationship Id="rId31" Type="http://schemas.openxmlformats.org/officeDocument/2006/relationships/image" Target="../media/image255.png"/><Relationship Id="rId44" Type="http://schemas.openxmlformats.org/officeDocument/2006/relationships/image" Target="../media/image268.png"/><Relationship Id="rId52" Type="http://schemas.openxmlformats.org/officeDocument/2006/relationships/image" Target="../media/image276.png"/><Relationship Id="rId4" Type="http://schemas.openxmlformats.org/officeDocument/2006/relationships/image" Target="../media/image228.png"/><Relationship Id="rId9" Type="http://schemas.openxmlformats.org/officeDocument/2006/relationships/image" Target="../media/image233.png"/><Relationship Id="rId14" Type="http://schemas.openxmlformats.org/officeDocument/2006/relationships/image" Target="../media/image238.png"/><Relationship Id="rId22" Type="http://schemas.openxmlformats.org/officeDocument/2006/relationships/image" Target="../media/image246.png"/><Relationship Id="rId27" Type="http://schemas.openxmlformats.org/officeDocument/2006/relationships/image" Target="../media/image251.png"/><Relationship Id="rId30" Type="http://schemas.openxmlformats.org/officeDocument/2006/relationships/image" Target="../media/image254.png"/><Relationship Id="rId35" Type="http://schemas.openxmlformats.org/officeDocument/2006/relationships/image" Target="../media/image259.png"/><Relationship Id="rId43" Type="http://schemas.openxmlformats.org/officeDocument/2006/relationships/image" Target="../media/image267.png"/><Relationship Id="rId48" Type="http://schemas.openxmlformats.org/officeDocument/2006/relationships/image" Target="../media/image272.png"/><Relationship Id="rId56" Type="http://schemas.openxmlformats.org/officeDocument/2006/relationships/image" Target="../media/image280.png"/><Relationship Id="rId8" Type="http://schemas.openxmlformats.org/officeDocument/2006/relationships/image" Target="../media/image232.png"/><Relationship Id="rId51" Type="http://schemas.openxmlformats.org/officeDocument/2006/relationships/image" Target="../media/image275.png"/><Relationship Id="rId3" Type="http://schemas.openxmlformats.org/officeDocument/2006/relationships/image" Target="../media/image227.png"/><Relationship Id="rId12" Type="http://schemas.openxmlformats.org/officeDocument/2006/relationships/image" Target="../media/image236.png"/><Relationship Id="rId17" Type="http://schemas.openxmlformats.org/officeDocument/2006/relationships/image" Target="../media/image241.png"/><Relationship Id="rId25" Type="http://schemas.openxmlformats.org/officeDocument/2006/relationships/image" Target="../media/image249.png"/><Relationship Id="rId33" Type="http://schemas.openxmlformats.org/officeDocument/2006/relationships/image" Target="../media/image257.png"/><Relationship Id="rId38" Type="http://schemas.openxmlformats.org/officeDocument/2006/relationships/image" Target="../media/image262.png"/><Relationship Id="rId46" Type="http://schemas.openxmlformats.org/officeDocument/2006/relationships/image" Target="../media/image270.png"/><Relationship Id="rId20" Type="http://schemas.openxmlformats.org/officeDocument/2006/relationships/image" Target="../media/image244.png"/><Relationship Id="rId41" Type="http://schemas.openxmlformats.org/officeDocument/2006/relationships/image" Target="../media/image265.png"/><Relationship Id="rId54" Type="http://schemas.openxmlformats.org/officeDocument/2006/relationships/image" Target="../media/image278.png"/><Relationship Id="rId1" Type="http://schemas.openxmlformats.org/officeDocument/2006/relationships/image" Target="../media/image225.png"/><Relationship Id="rId6" Type="http://schemas.openxmlformats.org/officeDocument/2006/relationships/image" Target="../media/image230.png"/><Relationship Id="rId15" Type="http://schemas.openxmlformats.org/officeDocument/2006/relationships/image" Target="../media/image239.png"/><Relationship Id="rId23" Type="http://schemas.openxmlformats.org/officeDocument/2006/relationships/image" Target="../media/image247.png"/><Relationship Id="rId28" Type="http://schemas.openxmlformats.org/officeDocument/2006/relationships/image" Target="../media/image252.png"/><Relationship Id="rId36" Type="http://schemas.openxmlformats.org/officeDocument/2006/relationships/image" Target="../media/image260.png"/><Relationship Id="rId49" Type="http://schemas.openxmlformats.org/officeDocument/2006/relationships/image" Target="../media/image273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92.png"/><Relationship Id="rId18" Type="http://schemas.openxmlformats.org/officeDocument/2006/relationships/image" Target="../media/image297.png"/><Relationship Id="rId26" Type="http://schemas.openxmlformats.org/officeDocument/2006/relationships/image" Target="../media/image305.png"/><Relationship Id="rId39" Type="http://schemas.openxmlformats.org/officeDocument/2006/relationships/image" Target="../media/image318.png"/><Relationship Id="rId21" Type="http://schemas.openxmlformats.org/officeDocument/2006/relationships/image" Target="../media/image300.png"/><Relationship Id="rId34" Type="http://schemas.openxmlformats.org/officeDocument/2006/relationships/image" Target="../media/image313.png"/><Relationship Id="rId42" Type="http://schemas.openxmlformats.org/officeDocument/2006/relationships/image" Target="../media/image321.png"/><Relationship Id="rId47" Type="http://schemas.openxmlformats.org/officeDocument/2006/relationships/image" Target="../media/image326.png"/><Relationship Id="rId7" Type="http://schemas.openxmlformats.org/officeDocument/2006/relationships/image" Target="../media/image286.png"/><Relationship Id="rId2" Type="http://schemas.openxmlformats.org/officeDocument/2006/relationships/image" Target="../media/image281.png"/><Relationship Id="rId16" Type="http://schemas.openxmlformats.org/officeDocument/2006/relationships/image" Target="../media/image295.png"/><Relationship Id="rId29" Type="http://schemas.openxmlformats.org/officeDocument/2006/relationships/image" Target="../media/image308.png"/><Relationship Id="rId1" Type="http://schemas.openxmlformats.org/officeDocument/2006/relationships/image" Target="../media/image224.png"/><Relationship Id="rId6" Type="http://schemas.openxmlformats.org/officeDocument/2006/relationships/image" Target="../media/image285.png"/><Relationship Id="rId11" Type="http://schemas.openxmlformats.org/officeDocument/2006/relationships/image" Target="../media/image290.png"/><Relationship Id="rId24" Type="http://schemas.openxmlformats.org/officeDocument/2006/relationships/image" Target="../media/image303.png"/><Relationship Id="rId32" Type="http://schemas.openxmlformats.org/officeDocument/2006/relationships/image" Target="../media/image311.png"/><Relationship Id="rId37" Type="http://schemas.openxmlformats.org/officeDocument/2006/relationships/image" Target="../media/image316.png"/><Relationship Id="rId40" Type="http://schemas.openxmlformats.org/officeDocument/2006/relationships/image" Target="../media/image319.png"/><Relationship Id="rId45" Type="http://schemas.openxmlformats.org/officeDocument/2006/relationships/image" Target="../media/image324.png"/><Relationship Id="rId5" Type="http://schemas.openxmlformats.org/officeDocument/2006/relationships/image" Target="../media/image284.png"/><Relationship Id="rId15" Type="http://schemas.openxmlformats.org/officeDocument/2006/relationships/image" Target="../media/image294.png"/><Relationship Id="rId23" Type="http://schemas.openxmlformats.org/officeDocument/2006/relationships/image" Target="../media/image302.png"/><Relationship Id="rId28" Type="http://schemas.openxmlformats.org/officeDocument/2006/relationships/image" Target="../media/image307.png"/><Relationship Id="rId36" Type="http://schemas.openxmlformats.org/officeDocument/2006/relationships/image" Target="../media/image315.png"/><Relationship Id="rId10" Type="http://schemas.openxmlformats.org/officeDocument/2006/relationships/image" Target="../media/image289.png"/><Relationship Id="rId19" Type="http://schemas.openxmlformats.org/officeDocument/2006/relationships/image" Target="../media/image298.png"/><Relationship Id="rId31" Type="http://schemas.openxmlformats.org/officeDocument/2006/relationships/image" Target="../media/image310.png"/><Relationship Id="rId44" Type="http://schemas.openxmlformats.org/officeDocument/2006/relationships/image" Target="../media/image323.png"/><Relationship Id="rId4" Type="http://schemas.openxmlformats.org/officeDocument/2006/relationships/image" Target="../media/image283.png"/><Relationship Id="rId9" Type="http://schemas.openxmlformats.org/officeDocument/2006/relationships/image" Target="../media/image288.png"/><Relationship Id="rId14" Type="http://schemas.openxmlformats.org/officeDocument/2006/relationships/image" Target="../media/image293.png"/><Relationship Id="rId22" Type="http://schemas.openxmlformats.org/officeDocument/2006/relationships/image" Target="../media/image301.png"/><Relationship Id="rId27" Type="http://schemas.openxmlformats.org/officeDocument/2006/relationships/image" Target="../media/image306.png"/><Relationship Id="rId30" Type="http://schemas.openxmlformats.org/officeDocument/2006/relationships/image" Target="../media/image309.png"/><Relationship Id="rId35" Type="http://schemas.openxmlformats.org/officeDocument/2006/relationships/image" Target="../media/image314.png"/><Relationship Id="rId43" Type="http://schemas.openxmlformats.org/officeDocument/2006/relationships/image" Target="../media/image322.png"/><Relationship Id="rId48" Type="http://schemas.openxmlformats.org/officeDocument/2006/relationships/image" Target="../media/image327.png"/><Relationship Id="rId8" Type="http://schemas.openxmlformats.org/officeDocument/2006/relationships/image" Target="../media/image287.png"/><Relationship Id="rId3" Type="http://schemas.openxmlformats.org/officeDocument/2006/relationships/image" Target="../media/image282.png"/><Relationship Id="rId12" Type="http://schemas.openxmlformats.org/officeDocument/2006/relationships/image" Target="../media/image291.png"/><Relationship Id="rId17" Type="http://schemas.openxmlformats.org/officeDocument/2006/relationships/image" Target="../media/image296.png"/><Relationship Id="rId25" Type="http://schemas.openxmlformats.org/officeDocument/2006/relationships/image" Target="../media/image304.png"/><Relationship Id="rId33" Type="http://schemas.openxmlformats.org/officeDocument/2006/relationships/image" Target="../media/image312.png"/><Relationship Id="rId38" Type="http://schemas.openxmlformats.org/officeDocument/2006/relationships/image" Target="../media/image317.png"/><Relationship Id="rId46" Type="http://schemas.openxmlformats.org/officeDocument/2006/relationships/image" Target="../media/image325.png"/><Relationship Id="rId20" Type="http://schemas.openxmlformats.org/officeDocument/2006/relationships/image" Target="../media/image299.png"/><Relationship Id="rId41" Type="http://schemas.openxmlformats.org/officeDocument/2006/relationships/image" Target="../media/image320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91</xdr:col>
      <xdr:colOff>188016</xdr:colOff>
      <xdr:row>6</xdr:row>
      <xdr:rowOff>156661</xdr:rowOff>
    </xdr:from>
    <xdr:to>
      <xdr:col>97</xdr:col>
      <xdr:colOff>47625</xdr:colOff>
      <xdr:row>15</xdr:row>
      <xdr:rowOff>100633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556A870-CF2B-0EE8-F773-3BEDAC5FB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64991" y="1299661"/>
          <a:ext cx="3498159" cy="1658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27746</xdr:colOff>
      <xdr:row>27</xdr:row>
      <xdr:rowOff>102798</xdr:rowOff>
    </xdr:from>
    <xdr:to>
      <xdr:col>97</xdr:col>
      <xdr:colOff>104773</xdr:colOff>
      <xdr:row>36</xdr:row>
      <xdr:rowOff>119352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2DDB8A3-B901-01A9-F3A1-A13F1A81F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04721" y="5246298"/>
          <a:ext cx="3715577" cy="17310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601194</xdr:colOff>
      <xdr:row>36</xdr:row>
      <xdr:rowOff>113885</xdr:rowOff>
    </xdr:from>
    <xdr:to>
      <xdr:col>96</xdr:col>
      <xdr:colOff>501511</xdr:colOff>
      <xdr:row>45</xdr:row>
      <xdr:rowOff>105514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380B692-70DC-241E-E323-8E98AD0819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63794" y="6971885"/>
          <a:ext cx="3643642" cy="1706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424962</xdr:colOff>
      <xdr:row>13</xdr:row>
      <xdr:rowOff>122903</xdr:rowOff>
    </xdr:from>
    <xdr:to>
      <xdr:col>78</xdr:col>
      <xdr:colOff>333375</xdr:colOff>
      <xdr:row>22</xdr:row>
      <xdr:rowOff>51288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505B054-5E4C-0A7E-314F-8C1C1C05E4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11904" y="14410403"/>
          <a:ext cx="3500071" cy="164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454270</xdr:colOff>
      <xdr:row>3</xdr:row>
      <xdr:rowOff>105781</xdr:rowOff>
    </xdr:from>
    <xdr:to>
      <xdr:col>79</xdr:col>
      <xdr:colOff>36633</xdr:colOff>
      <xdr:row>12</xdr:row>
      <xdr:rowOff>168518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2931A4-EBF6-F362-155E-9B738451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41212" y="12488281"/>
          <a:ext cx="3810732" cy="177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556847</xdr:colOff>
      <xdr:row>23</xdr:row>
      <xdr:rowOff>150310</xdr:rowOff>
    </xdr:from>
    <xdr:to>
      <xdr:col>78</xdr:col>
      <xdr:colOff>553181</xdr:colOff>
      <xdr:row>32</xdr:row>
      <xdr:rowOff>183171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078B605-CCBD-25ED-5C2C-E029D4909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43789" y="16342810"/>
          <a:ext cx="3710353" cy="1747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532189</xdr:colOff>
      <xdr:row>34</xdr:row>
      <xdr:rowOff>161193</xdr:rowOff>
    </xdr:from>
    <xdr:to>
      <xdr:col>79</xdr:col>
      <xdr:colOff>116497</xdr:colOff>
      <xdr:row>44</xdr:row>
      <xdr:rowOff>80597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CD8E75B-33F4-14B7-93D8-7BEC011EE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19131" y="18449193"/>
          <a:ext cx="3888877" cy="18244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153866</xdr:colOff>
      <xdr:row>55</xdr:row>
      <xdr:rowOff>55607</xdr:rowOff>
    </xdr:from>
    <xdr:to>
      <xdr:col>79</xdr:col>
      <xdr:colOff>108438</xdr:colOff>
      <xdr:row>64</xdr:row>
      <xdr:rowOff>87922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3C8FCC7-A0A8-7537-600C-05F1213729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48943" y="22344107"/>
          <a:ext cx="3727206" cy="1746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409574</xdr:colOff>
      <xdr:row>3</xdr:row>
      <xdr:rowOff>129093</xdr:rowOff>
    </xdr:from>
    <xdr:to>
      <xdr:col>58</xdr:col>
      <xdr:colOff>443192</xdr:colOff>
      <xdr:row>13</xdr:row>
      <xdr:rowOff>47625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EB10ADB-32FB-E0E7-654B-6D0D544D2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043224" y="12511593"/>
          <a:ext cx="3914775" cy="1823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485775</xdr:colOff>
      <xdr:row>14</xdr:row>
      <xdr:rowOff>74882</xdr:rowOff>
    </xdr:from>
    <xdr:to>
      <xdr:col>58</xdr:col>
      <xdr:colOff>333374</xdr:colOff>
      <xdr:row>23</xdr:row>
      <xdr:rowOff>114299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FFD092B-2108-FE74-8203-3E9273B39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19425" y="14552882"/>
          <a:ext cx="3724274" cy="1753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466725</xdr:colOff>
      <xdr:row>23</xdr:row>
      <xdr:rowOff>163625</xdr:rowOff>
    </xdr:from>
    <xdr:to>
      <xdr:col>58</xdr:col>
      <xdr:colOff>266700</xdr:colOff>
      <xdr:row>32</xdr:row>
      <xdr:rowOff>163436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5832CCD-205E-FC69-75E5-CEA9C2FC44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00375" y="16356125"/>
          <a:ext cx="3676650" cy="1714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304800</xdr:colOff>
      <xdr:row>47</xdr:row>
      <xdr:rowOff>143065</xdr:rowOff>
    </xdr:from>
    <xdr:to>
      <xdr:col>58</xdr:col>
      <xdr:colOff>228600</xdr:colOff>
      <xdr:row>57</xdr:row>
      <xdr:rowOff>17172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F56DACC-AAC2-A24D-0CEB-6C397214D0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38450" y="20907565"/>
          <a:ext cx="3800475" cy="1779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29</xdr:row>
      <xdr:rowOff>189215</xdr:rowOff>
    </xdr:from>
    <xdr:to>
      <xdr:col>41</xdr:col>
      <xdr:colOff>371474</xdr:colOff>
      <xdr:row>39</xdr:row>
      <xdr:rowOff>85724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DAB7CF1-4DC2-198E-7D94-D561A546B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70425" y="5713715"/>
          <a:ext cx="3809999" cy="1801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58269</xdr:colOff>
      <xdr:row>7</xdr:row>
      <xdr:rowOff>22411</xdr:rowOff>
    </xdr:from>
    <xdr:to>
      <xdr:col>41</xdr:col>
      <xdr:colOff>313764</xdr:colOff>
      <xdr:row>16</xdr:row>
      <xdr:rowOff>131788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4760310-D933-C80A-6464-3B0CC21FC7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87475" y="1355911"/>
          <a:ext cx="3886201" cy="18238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86846</xdr:colOff>
      <xdr:row>18</xdr:row>
      <xdr:rowOff>52179</xdr:rowOff>
    </xdr:from>
    <xdr:to>
      <xdr:col>41</xdr:col>
      <xdr:colOff>372596</xdr:colOff>
      <xdr:row>27</xdr:row>
      <xdr:rowOff>170888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534D75-45B3-6672-7039-B33547868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6052" y="3481179"/>
          <a:ext cx="3916456" cy="1833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590550</xdr:colOff>
      <xdr:row>40</xdr:row>
      <xdr:rowOff>57168</xdr:rowOff>
    </xdr:from>
    <xdr:to>
      <xdr:col>42</xdr:col>
      <xdr:colOff>171449</xdr:colOff>
      <xdr:row>51</xdr:row>
      <xdr:rowOff>38099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F37B39A-023F-75C7-6BAD-B3D8EDB23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32300" y="7677168"/>
          <a:ext cx="4457699" cy="2076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28575</xdr:colOff>
      <xdr:row>51</xdr:row>
      <xdr:rowOff>138435</xdr:rowOff>
    </xdr:from>
    <xdr:to>
      <xdr:col>42</xdr:col>
      <xdr:colOff>104773</xdr:colOff>
      <xdr:row>62</xdr:row>
      <xdr:rowOff>76199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BC5BD5A-3DB0-DDE6-864E-86F48E77F9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79925" y="9853935"/>
          <a:ext cx="4343398" cy="2033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69396</xdr:colOff>
      <xdr:row>62</xdr:row>
      <xdr:rowOff>158247</xdr:rowOff>
    </xdr:from>
    <xdr:to>
      <xdr:col>41</xdr:col>
      <xdr:colOff>504824</xdr:colOff>
      <xdr:row>72</xdr:row>
      <xdr:rowOff>161080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AE82D4B-2199-8046-C246-2EC167663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20746" y="11969247"/>
          <a:ext cx="4093028" cy="1907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581025</xdr:colOff>
      <xdr:row>24</xdr:row>
      <xdr:rowOff>95834</xdr:rowOff>
    </xdr:from>
    <xdr:to>
      <xdr:col>116</xdr:col>
      <xdr:colOff>561975</xdr:colOff>
      <xdr:row>33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25EF985-131E-F85C-2399-C8FA6C79BB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81825" y="16478834"/>
          <a:ext cx="3638550" cy="1694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419100</xdr:colOff>
      <xdr:row>42</xdr:row>
      <xdr:rowOff>101535</xdr:rowOff>
    </xdr:from>
    <xdr:to>
      <xdr:col>117</xdr:col>
      <xdr:colOff>171450</xdr:colOff>
      <xdr:row>52</xdr:row>
      <xdr:rowOff>85724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855E04E-D485-12CF-3576-29EA7945BA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97800" y="8102535"/>
          <a:ext cx="4019550" cy="1889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66675</xdr:colOff>
      <xdr:row>34</xdr:row>
      <xdr:rowOff>9790</xdr:rowOff>
    </xdr:from>
    <xdr:to>
      <xdr:col>116</xdr:col>
      <xdr:colOff>314324</xdr:colOff>
      <xdr:row>42</xdr:row>
      <xdr:rowOff>28574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D1DBE64-4DC9-460A-746E-74B3EA99CE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54975" y="6486790"/>
          <a:ext cx="3295649" cy="1542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428625</xdr:colOff>
      <xdr:row>54</xdr:row>
      <xdr:rowOff>147191</xdr:rowOff>
    </xdr:from>
    <xdr:to>
      <xdr:col>116</xdr:col>
      <xdr:colOff>533400</xdr:colOff>
      <xdr:row>63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B033D3DB-711F-6F39-8B79-D9F08349E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07325" y="10434191"/>
          <a:ext cx="3762375" cy="1738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638175</xdr:colOff>
      <xdr:row>57</xdr:row>
      <xdr:rowOff>6736</xdr:rowOff>
    </xdr:from>
    <xdr:to>
      <xdr:col>96</xdr:col>
      <xdr:colOff>542923</xdr:colOff>
      <xdr:row>66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979A581-2530-ABB4-9E0C-1922266A4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400775" y="10865236"/>
          <a:ext cx="3648073" cy="1707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38100</xdr:colOff>
      <xdr:row>46</xdr:row>
      <xdr:rowOff>167597</xdr:rowOff>
    </xdr:from>
    <xdr:to>
      <xdr:col>97</xdr:col>
      <xdr:colOff>47624</xdr:colOff>
      <xdr:row>55</xdr:row>
      <xdr:rowOff>152399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EE3DEFC-7872-B2E0-D34A-0999A512A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15075" y="8930597"/>
          <a:ext cx="3648074" cy="1699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219074</xdr:colOff>
      <xdr:row>16</xdr:row>
      <xdr:rowOff>147875</xdr:rowOff>
    </xdr:from>
    <xdr:to>
      <xdr:col>96</xdr:col>
      <xdr:colOff>476250</xdr:colOff>
      <xdr:row>24</xdr:row>
      <xdr:rowOff>171449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851352F-387B-5C0A-3303-AABDE9B3A4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96049" y="3195875"/>
          <a:ext cx="3286126" cy="1547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342900</xdr:colOff>
      <xdr:row>35</xdr:row>
      <xdr:rowOff>165766</xdr:rowOff>
    </xdr:from>
    <xdr:to>
      <xdr:col>58</xdr:col>
      <xdr:colOff>200025</xdr:colOff>
      <xdr:row>44</xdr:row>
      <xdr:rowOff>190499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AFB73D5C-B067-9D96-C157-55C03E95D8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76550" y="186442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333374</xdr:colOff>
      <xdr:row>58</xdr:row>
      <xdr:rowOff>129404</xdr:rowOff>
    </xdr:from>
    <xdr:to>
      <xdr:col>58</xdr:col>
      <xdr:colOff>633692</xdr:colOff>
      <xdr:row>69</xdr:row>
      <xdr:rowOff>19049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4E8C84A-55DF-CD35-FD5B-E276FD307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67024" y="22989404"/>
          <a:ext cx="4181475" cy="19851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583746</xdr:colOff>
      <xdr:row>64</xdr:row>
      <xdr:rowOff>44392</xdr:rowOff>
    </xdr:from>
    <xdr:to>
      <xdr:col>25</xdr:col>
      <xdr:colOff>285749</xdr:colOff>
      <xdr:row>72</xdr:row>
      <xdr:rowOff>35378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16DB773-1FEF-DD7C-E81D-B4960AB841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37603" y="12236392"/>
          <a:ext cx="3239860" cy="1514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581025</xdr:colOff>
      <xdr:row>23</xdr:row>
      <xdr:rowOff>115817</xdr:rowOff>
    </xdr:from>
    <xdr:to>
      <xdr:col>26</xdr:col>
      <xdr:colOff>142875</xdr:colOff>
      <xdr:row>32</xdr:row>
      <xdr:rowOff>123825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B1A2F5D-FBF2-DD10-13FD-139DF5F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35675" y="18213317"/>
          <a:ext cx="3705225" cy="17225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323850</xdr:colOff>
      <xdr:row>53</xdr:row>
      <xdr:rowOff>56481</xdr:rowOff>
    </xdr:from>
    <xdr:to>
      <xdr:col>25</xdr:col>
      <xdr:colOff>419101</xdr:colOff>
      <xdr:row>62</xdr:row>
      <xdr:rowOff>47624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11577D-378D-0C5E-1909-377C70F728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00" y="21963981"/>
          <a:ext cx="3629026" cy="17056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533399</xdr:colOff>
      <xdr:row>32</xdr:row>
      <xdr:rowOff>124678</xdr:rowOff>
    </xdr:from>
    <xdr:to>
      <xdr:col>26</xdr:col>
      <xdr:colOff>152399</xdr:colOff>
      <xdr:row>41</xdr:row>
      <xdr:rowOff>171449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1A66CEA-FD12-B986-FC29-98E6BAC28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88049" y="19936678"/>
          <a:ext cx="3762375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44847</xdr:colOff>
      <xdr:row>11</xdr:row>
      <xdr:rowOff>14745</xdr:rowOff>
    </xdr:from>
    <xdr:to>
      <xdr:col>27</xdr:col>
      <xdr:colOff>164908</xdr:colOff>
      <xdr:row>21</xdr:row>
      <xdr:rowOff>92570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4FA85CB-2B13-1A03-1675-6E92D50B1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35282" y="2110245"/>
          <a:ext cx="4269648" cy="198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581024</xdr:colOff>
      <xdr:row>42</xdr:row>
      <xdr:rowOff>94471</xdr:rowOff>
    </xdr:from>
    <xdr:to>
      <xdr:col>26</xdr:col>
      <xdr:colOff>447674</xdr:colOff>
      <xdr:row>52</xdr:row>
      <xdr:rowOff>66674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C9914E64-DB52-47C7-2F60-887B156E5F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35674" y="19906471"/>
          <a:ext cx="4010025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440472</xdr:colOff>
      <xdr:row>72</xdr:row>
      <xdr:rowOff>187271</xdr:rowOff>
    </xdr:from>
    <xdr:to>
      <xdr:col>26</xdr:col>
      <xdr:colOff>42743</xdr:colOff>
      <xdr:row>82</xdr:row>
      <xdr:rowOff>39083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85F1B81-CBCA-A5B5-8119-7F78B81FF3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94329" y="13903271"/>
          <a:ext cx="3752450" cy="1756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244976</xdr:colOff>
      <xdr:row>69</xdr:row>
      <xdr:rowOff>142875</xdr:rowOff>
    </xdr:from>
    <xdr:to>
      <xdr:col>79</xdr:col>
      <xdr:colOff>390523</xdr:colOff>
      <xdr:row>79</xdr:row>
      <xdr:rowOff>76199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EE85225-B51E-A574-1E81-37648B2AA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42776" y="25860375"/>
          <a:ext cx="3926973" cy="1838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235470</xdr:colOff>
      <xdr:row>70</xdr:row>
      <xdr:rowOff>104775</xdr:rowOff>
    </xdr:from>
    <xdr:to>
      <xdr:col>97</xdr:col>
      <xdr:colOff>257175</xdr:colOff>
      <xdr:row>79</xdr:row>
      <xdr:rowOff>95250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36BC731A-7EC1-C573-94AA-C30BE93BE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712445" y="13439775"/>
          <a:ext cx="3660255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276225</xdr:colOff>
      <xdr:row>65</xdr:row>
      <xdr:rowOff>102869</xdr:rowOff>
    </xdr:from>
    <xdr:to>
      <xdr:col>117</xdr:col>
      <xdr:colOff>390526</xdr:colOff>
      <xdr:row>76</xdr:row>
      <xdr:rowOff>66674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F877BDD-D1C5-E42C-35A7-52C0AD1A42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54925" y="12485369"/>
          <a:ext cx="4381501" cy="205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432547</xdr:colOff>
      <xdr:row>77</xdr:row>
      <xdr:rowOff>22023</xdr:rowOff>
    </xdr:from>
    <xdr:to>
      <xdr:col>117</xdr:col>
      <xdr:colOff>561976</xdr:colOff>
      <xdr:row>87</xdr:row>
      <xdr:rowOff>143434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A3E0DF2-D429-0CD1-2A4F-BCF455095D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11247" y="14690523"/>
          <a:ext cx="4396629" cy="2054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410587</xdr:colOff>
      <xdr:row>81</xdr:row>
      <xdr:rowOff>70597</xdr:rowOff>
    </xdr:from>
    <xdr:to>
      <xdr:col>96</xdr:col>
      <xdr:colOff>532839</xdr:colOff>
      <xdr:row>88</xdr:row>
      <xdr:rowOff>167637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4B22127-9A0F-E176-BD01-45FC77A8A0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887562" y="15501097"/>
          <a:ext cx="3151202" cy="1459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521634</xdr:colOff>
      <xdr:row>82</xdr:row>
      <xdr:rowOff>23910</xdr:rowOff>
    </xdr:from>
    <xdr:to>
      <xdr:col>58</xdr:col>
      <xdr:colOff>741830</xdr:colOff>
      <xdr:row>92</xdr:row>
      <xdr:rowOff>2241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9D8E8FBF-C420-3D8E-D6B5-1D4CF0164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56484" y="15644910"/>
          <a:ext cx="4077821" cy="19119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607519</xdr:colOff>
      <xdr:row>83</xdr:row>
      <xdr:rowOff>166617</xdr:rowOff>
    </xdr:from>
    <xdr:to>
      <xdr:col>25</xdr:col>
      <xdr:colOff>462643</xdr:colOff>
      <xdr:row>92</xdr:row>
      <xdr:rowOff>19610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C18BFAC-A8A9-EC9E-5019-A5BCE4F2C9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61376" y="15991724"/>
          <a:ext cx="3392981" cy="158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259492</xdr:colOff>
      <xdr:row>13</xdr:row>
      <xdr:rowOff>168088</xdr:rowOff>
    </xdr:from>
    <xdr:to>
      <xdr:col>117</xdr:col>
      <xdr:colOff>343459</xdr:colOff>
      <xdr:row>23</xdr:row>
      <xdr:rowOff>5602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A1DBDBEB-34DB-53D6-481E-70B3B6662D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75845" y="14455588"/>
          <a:ext cx="3714673" cy="1742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313765</xdr:colOff>
      <xdr:row>3</xdr:row>
      <xdr:rowOff>26119</xdr:rowOff>
    </xdr:from>
    <xdr:to>
      <xdr:col>117</xdr:col>
      <xdr:colOff>494739</xdr:colOff>
      <xdr:row>12</xdr:row>
      <xdr:rowOff>117663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334FCC95-2DF4-7EBA-2E9B-53B66255F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30118" y="12408619"/>
          <a:ext cx="3811680" cy="1806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448235</xdr:colOff>
      <xdr:row>82</xdr:row>
      <xdr:rowOff>14742</xdr:rowOff>
    </xdr:from>
    <xdr:to>
      <xdr:col>80</xdr:col>
      <xdr:colOff>221875</xdr:colOff>
      <xdr:row>92</xdr:row>
      <xdr:rowOff>17367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87A6A8D-4241-350A-CF69-EA2E8AE8C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797264" y="27637242"/>
          <a:ext cx="4133290" cy="1941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44824</xdr:colOff>
      <xdr:row>44</xdr:row>
      <xdr:rowOff>150806</xdr:rowOff>
    </xdr:from>
    <xdr:to>
      <xdr:col>79</xdr:col>
      <xdr:colOff>91327</xdr:colOff>
      <xdr:row>54</xdr:row>
      <xdr:rowOff>41461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39072C67-B89F-B21D-30EA-4D9A21977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393853" y="20343806"/>
          <a:ext cx="3801035" cy="1795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514350</xdr:colOff>
      <xdr:row>71</xdr:row>
      <xdr:rowOff>1125</xdr:rowOff>
    </xdr:from>
    <xdr:to>
      <xdr:col>58</xdr:col>
      <xdr:colOff>485215</xdr:colOff>
      <xdr:row>80</xdr:row>
      <xdr:rowOff>81803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9400CD2B-587A-C855-DCB6-2B050F523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49200" y="13526625"/>
          <a:ext cx="3828490" cy="1795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369793</xdr:colOff>
      <xdr:row>73</xdr:row>
      <xdr:rowOff>61986</xdr:rowOff>
    </xdr:from>
    <xdr:to>
      <xdr:col>41</xdr:col>
      <xdr:colOff>481853</xdr:colOff>
      <xdr:row>82</xdr:row>
      <xdr:rowOff>101629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8CE37EC6-8582-915D-0809-BB65B7C19D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8999" y="13968486"/>
          <a:ext cx="3742766" cy="1754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14566</xdr:colOff>
      <xdr:row>82</xdr:row>
      <xdr:rowOff>30390</xdr:rowOff>
    </xdr:from>
    <xdr:to>
      <xdr:col>42</xdr:col>
      <xdr:colOff>104213</xdr:colOff>
      <xdr:row>92</xdr:row>
      <xdr:rowOff>115981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B97B2E8E-458C-BF97-B291-2BC3C0DC7C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65916" y="15651390"/>
          <a:ext cx="4356847" cy="2019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56028</xdr:colOff>
      <xdr:row>155</xdr:row>
      <xdr:rowOff>60761</xdr:rowOff>
    </xdr:from>
    <xdr:to>
      <xdr:col>41</xdr:col>
      <xdr:colOff>227478</xdr:colOff>
      <xdr:row>164</xdr:row>
      <xdr:rowOff>135590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20D9B8-E0EA-0172-05B0-DC115176B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90352" y="29621879"/>
          <a:ext cx="3802155" cy="1789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176</xdr:row>
      <xdr:rowOff>27020</xdr:rowOff>
    </xdr:from>
    <xdr:to>
      <xdr:col>40</xdr:col>
      <xdr:colOff>523874</xdr:colOff>
      <xdr:row>184</xdr:row>
      <xdr:rowOff>9525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DF5406-45C7-CD8D-2EEE-05C8918ADE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33583595"/>
          <a:ext cx="3238499" cy="1516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123</xdr:row>
      <xdr:rowOff>45811</xdr:rowOff>
    </xdr:from>
    <xdr:to>
      <xdr:col>41</xdr:col>
      <xdr:colOff>104774</xdr:colOff>
      <xdr:row>131</xdr:row>
      <xdr:rowOff>190499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0D7FE6-57D9-E20A-EB23-632F6821D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80025" y="23505886"/>
          <a:ext cx="3543299" cy="1668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134</xdr:row>
      <xdr:rowOff>96369</xdr:rowOff>
    </xdr:from>
    <xdr:to>
      <xdr:col>41</xdr:col>
      <xdr:colOff>47625</xdr:colOff>
      <xdr:row>142</xdr:row>
      <xdr:rowOff>152399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840DFD-0576-42BE-B8B7-ED42897B32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25651944"/>
          <a:ext cx="3371850" cy="1580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276225</xdr:colOff>
      <xdr:row>144</xdr:row>
      <xdr:rowOff>77593</xdr:rowOff>
    </xdr:from>
    <xdr:to>
      <xdr:col>41</xdr:col>
      <xdr:colOff>600075</xdr:colOff>
      <xdr:row>154</xdr:row>
      <xdr:rowOff>47624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A38CAA-BB1F-F7BE-A0F9-C1183D9B2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37175" y="27538168"/>
          <a:ext cx="3981450" cy="1875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247649</xdr:colOff>
      <xdr:row>165</xdr:row>
      <xdr:rowOff>61367</xdr:rowOff>
    </xdr:from>
    <xdr:to>
      <xdr:col>41</xdr:col>
      <xdr:colOff>504824</xdr:colOff>
      <xdr:row>174</xdr:row>
      <xdr:rowOff>190499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A4BF1AD-FFA7-5C25-3474-58328EF88F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65799" y="31522442"/>
          <a:ext cx="3914775" cy="18436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447675</xdr:colOff>
      <xdr:row>184</xdr:row>
      <xdr:rowOff>159007</xdr:rowOff>
    </xdr:from>
    <xdr:to>
      <xdr:col>41</xdr:col>
      <xdr:colOff>47625</xdr:colOff>
      <xdr:row>192</xdr:row>
      <xdr:rowOff>152399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17012E-F4AF-38AA-AE39-9FC1A1643C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65825" y="35249107"/>
          <a:ext cx="3257550" cy="15173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0</xdr:colOff>
      <xdr:row>194</xdr:row>
      <xdr:rowOff>12487</xdr:rowOff>
    </xdr:from>
    <xdr:to>
      <xdr:col>42</xdr:col>
      <xdr:colOff>76200</xdr:colOff>
      <xdr:row>203</xdr:row>
      <xdr:rowOff>47624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673BD4-1BDE-50C3-DE52-9479487F9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0" y="37007587"/>
          <a:ext cx="3733800" cy="1749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196</xdr:row>
      <xdr:rowOff>187340</xdr:rowOff>
    </xdr:from>
    <xdr:to>
      <xdr:col>25</xdr:col>
      <xdr:colOff>491939</xdr:colOff>
      <xdr:row>205</xdr:row>
      <xdr:rowOff>72838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859E5A9-31B0-A11E-9CB5-85C740956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7570164"/>
          <a:ext cx="3427880" cy="159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44824</xdr:colOff>
      <xdr:row>125</xdr:row>
      <xdr:rowOff>82057</xdr:rowOff>
    </xdr:from>
    <xdr:to>
      <xdr:col>26</xdr:col>
      <xdr:colOff>556373</xdr:colOff>
      <xdr:row>135</xdr:row>
      <xdr:rowOff>72836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519FFE6-A255-4159-350A-EEEEA17DB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12118" y="23928175"/>
          <a:ext cx="4041402" cy="1895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437029</xdr:colOff>
      <xdr:row>146</xdr:row>
      <xdr:rowOff>53591</xdr:rowOff>
    </xdr:from>
    <xdr:to>
      <xdr:col>26</xdr:col>
      <xdr:colOff>374275</xdr:colOff>
      <xdr:row>156</xdr:row>
      <xdr:rowOff>61633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92F7CD4-6FDC-784C-B160-64F02E187C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99205" y="27900209"/>
          <a:ext cx="4072217" cy="191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22411</xdr:colOff>
      <xdr:row>187</xdr:row>
      <xdr:rowOff>1515</xdr:rowOff>
    </xdr:from>
    <xdr:to>
      <xdr:col>25</xdr:col>
      <xdr:colOff>423581</xdr:colOff>
      <xdr:row>195</xdr:row>
      <xdr:rowOff>39221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109F451-9D0B-C477-BD3B-E953D4750F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89705" y="35669839"/>
          <a:ext cx="3325905" cy="1561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178</xdr:row>
      <xdr:rowOff>39271</xdr:rowOff>
    </xdr:from>
    <xdr:to>
      <xdr:col>25</xdr:col>
      <xdr:colOff>265020</xdr:colOff>
      <xdr:row>186</xdr:row>
      <xdr:rowOff>5602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C663E80-BE2A-9168-AC2F-FB7E1CDF1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3981889"/>
          <a:ext cx="3200961" cy="1501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89647</xdr:colOff>
      <xdr:row>169</xdr:row>
      <xdr:rowOff>78961</xdr:rowOff>
    </xdr:from>
    <xdr:to>
      <xdr:col>25</xdr:col>
      <xdr:colOff>336178</xdr:colOff>
      <xdr:row>177</xdr:row>
      <xdr:rowOff>52092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5674857-5E44-48F6-209E-A9CCC22075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56941" y="32307079"/>
          <a:ext cx="3171266" cy="1497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78441</xdr:colOff>
      <xdr:row>145</xdr:row>
      <xdr:rowOff>14027</xdr:rowOff>
    </xdr:from>
    <xdr:to>
      <xdr:col>65</xdr:col>
      <xdr:colOff>899831</xdr:colOff>
      <xdr:row>154</xdr:row>
      <xdr:rowOff>117660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7A4A13-3318-5DD6-7002-081D13D3A2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7" y="27670145"/>
          <a:ext cx="3846979" cy="18181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78442</xdr:colOff>
      <xdr:row>194</xdr:row>
      <xdr:rowOff>183550</xdr:rowOff>
    </xdr:from>
    <xdr:to>
      <xdr:col>65</xdr:col>
      <xdr:colOff>1490382</xdr:colOff>
      <xdr:row>205</xdr:row>
      <xdr:rowOff>173689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7C38515-E009-B5FC-E877-1B2DAFF811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8" y="37185374"/>
          <a:ext cx="4437529" cy="2085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123264</xdr:colOff>
      <xdr:row>155</xdr:row>
      <xdr:rowOff>24134</xdr:rowOff>
    </xdr:from>
    <xdr:to>
      <xdr:col>65</xdr:col>
      <xdr:colOff>992279</xdr:colOff>
      <xdr:row>164</xdr:row>
      <xdr:rowOff>141755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519678E-6873-2616-70DD-127812C6B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5940" y="29585252"/>
          <a:ext cx="3894604" cy="1832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0</xdr:colOff>
      <xdr:row>174</xdr:row>
      <xdr:rowOff>26384</xdr:rowOff>
    </xdr:from>
    <xdr:to>
      <xdr:col>81</xdr:col>
      <xdr:colOff>238124</xdr:colOff>
      <xdr:row>183</xdr:row>
      <xdr:rowOff>133349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D7B52BF-C73C-9E55-696A-BEE63760C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51475" y="33582959"/>
          <a:ext cx="3895724" cy="183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33601</xdr:colOff>
      <xdr:row>184</xdr:row>
      <xdr:rowOff>142875</xdr:rowOff>
    </xdr:from>
    <xdr:to>
      <xdr:col>81</xdr:col>
      <xdr:colOff>38101</xdr:colOff>
      <xdr:row>193</xdr:row>
      <xdr:rowOff>153011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46A9BA3-1713-F36C-0B77-9462D85523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85076" y="35613975"/>
          <a:ext cx="3662100" cy="1724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428625</xdr:colOff>
      <xdr:row>119</xdr:row>
      <xdr:rowOff>177998</xdr:rowOff>
    </xdr:from>
    <xdr:to>
      <xdr:col>80</xdr:col>
      <xdr:colOff>438149</xdr:colOff>
      <xdr:row>129</xdr:row>
      <xdr:rowOff>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36992472-B9BB-6A05-F400-FE4FB07E9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0" y="23257073"/>
          <a:ext cx="3667124" cy="1727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498502</xdr:colOff>
      <xdr:row>155</xdr:row>
      <xdr:rowOff>142875</xdr:rowOff>
    </xdr:from>
    <xdr:to>
      <xdr:col>79</xdr:col>
      <xdr:colOff>28575</xdr:colOff>
      <xdr:row>162</xdr:row>
      <xdr:rowOff>815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255532F3-8E47-DDD7-FAA4-8A9B9022B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44827" y="30079950"/>
          <a:ext cx="2578073" cy="119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180976</xdr:colOff>
      <xdr:row>194</xdr:row>
      <xdr:rowOff>117539</xdr:rowOff>
    </xdr:from>
    <xdr:to>
      <xdr:col>99</xdr:col>
      <xdr:colOff>238126</xdr:colOff>
      <xdr:row>202</xdr:row>
      <xdr:rowOff>52959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9B1C29-A58C-DC81-301A-604182F4DA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67701" y="37493639"/>
          <a:ext cx="3105150" cy="1459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9525</xdr:colOff>
      <xdr:row>162</xdr:row>
      <xdr:rowOff>169259</xdr:rowOff>
    </xdr:from>
    <xdr:to>
      <xdr:col>99</xdr:col>
      <xdr:colOff>573527</xdr:colOff>
      <xdr:row>171</xdr:row>
      <xdr:rowOff>152400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46B753B3-49BE-BF28-DA89-2DB6F5845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87050" y="31058834"/>
          <a:ext cx="3612002" cy="1697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190500</xdr:colOff>
      <xdr:row>173</xdr:row>
      <xdr:rowOff>69749</xdr:rowOff>
    </xdr:from>
    <xdr:to>
      <xdr:col>99</xdr:col>
      <xdr:colOff>571500</xdr:colOff>
      <xdr:row>181</xdr:row>
      <xdr:rowOff>141433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DCBB7DC3-D589-D751-A358-EFD46F438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77225" y="33435824"/>
          <a:ext cx="3429000" cy="1605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136</xdr:row>
      <xdr:rowOff>46172</xdr:rowOff>
    </xdr:from>
    <xdr:to>
      <xdr:col>26</xdr:col>
      <xdr:colOff>514350</xdr:colOff>
      <xdr:row>146</xdr:row>
      <xdr:rowOff>38100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F41C9D37-0361-44AD-983F-8D7CB1622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64225" y="25982747"/>
          <a:ext cx="4048125" cy="189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542925</xdr:colOff>
      <xdr:row>134</xdr:row>
      <xdr:rowOff>22958</xdr:rowOff>
    </xdr:from>
    <xdr:to>
      <xdr:col>99</xdr:col>
      <xdr:colOff>295275</xdr:colOff>
      <xdr:row>142</xdr:row>
      <xdr:rowOff>95249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F17010D-5A9B-8E39-AF3F-5C5670580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20050" y="25959533"/>
          <a:ext cx="3409950" cy="1596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3484</xdr:colOff>
      <xdr:row>157</xdr:row>
      <xdr:rowOff>117599</xdr:rowOff>
    </xdr:from>
    <xdr:to>
      <xdr:col>26</xdr:col>
      <xdr:colOff>104775</xdr:colOff>
      <xdr:row>166</xdr:row>
      <xdr:rowOff>104774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96336A6-5381-237A-F4ED-3295A848C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24759" y="30435674"/>
          <a:ext cx="3635066" cy="170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47624</xdr:colOff>
      <xdr:row>156</xdr:row>
      <xdr:rowOff>112072</xdr:rowOff>
    </xdr:from>
    <xdr:to>
      <xdr:col>52</xdr:col>
      <xdr:colOff>571499</xdr:colOff>
      <xdr:row>162</xdr:row>
      <xdr:rowOff>171450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6E9369-0609-1AB3-7B60-403A777B2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48474" y="30239647"/>
          <a:ext cx="2581275" cy="12023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76199</xdr:colOff>
      <xdr:row>175</xdr:row>
      <xdr:rowOff>139022</xdr:rowOff>
    </xdr:from>
    <xdr:to>
      <xdr:col>52</xdr:col>
      <xdr:colOff>444270</xdr:colOff>
      <xdr:row>181</xdr:row>
      <xdr:rowOff>133350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726A859-F765-62C6-3EDC-8BF35ECA8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77049" y="33886097"/>
          <a:ext cx="2425471" cy="1146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161924</xdr:colOff>
      <xdr:row>145</xdr:row>
      <xdr:rowOff>179574</xdr:rowOff>
    </xdr:from>
    <xdr:to>
      <xdr:col>52</xdr:col>
      <xdr:colOff>476249</xdr:colOff>
      <xdr:row>151</xdr:row>
      <xdr:rowOff>152400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4FDCF62-94E5-3BEB-E47F-C2058969E6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91299" y="28211649"/>
          <a:ext cx="2371725" cy="11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314324</xdr:colOff>
      <xdr:row>133</xdr:row>
      <xdr:rowOff>22336</xdr:rowOff>
    </xdr:from>
    <xdr:to>
      <xdr:col>65</xdr:col>
      <xdr:colOff>1162049</xdr:colOff>
      <xdr:row>142</xdr:row>
      <xdr:rowOff>133350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90A196D-580D-03B6-AE66-F7F564BE8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44699" y="25768411"/>
          <a:ext cx="3895725" cy="1825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523875</xdr:colOff>
      <xdr:row>184</xdr:row>
      <xdr:rowOff>7520</xdr:rowOff>
    </xdr:from>
    <xdr:to>
      <xdr:col>65</xdr:col>
      <xdr:colOff>1200150</xdr:colOff>
      <xdr:row>194</xdr:row>
      <xdr:rowOff>133349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D305108-B518-8718-CA2A-1B762FFFC5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44650" y="35478620"/>
          <a:ext cx="4333875" cy="203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247649</xdr:colOff>
      <xdr:row>120</xdr:row>
      <xdr:rowOff>70546</xdr:rowOff>
    </xdr:from>
    <xdr:to>
      <xdr:col>65</xdr:col>
      <xdr:colOff>1514474</xdr:colOff>
      <xdr:row>130</xdr:row>
      <xdr:rowOff>171449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2A8EC-9C0E-BB98-7262-113D46F0A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78024" y="23340121"/>
          <a:ext cx="4314825" cy="2005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695325</xdr:colOff>
      <xdr:row>227</xdr:row>
      <xdr:rowOff>133350</xdr:rowOff>
    </xdr:from>
    <xdr:to>
      <xdr:col>56</xdr:col>
      <xdr:colOff>257175</xdr:colOff>
      <xdr:row>238</xdr:row>
      <xdr:rowOff>173260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052E893-896C-C619-4F1F-E888534BFA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10475" y="43795950"/>
          <a:ext cx="4543425" cy="2135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847725</xdr:colOff>
      <xdr:row>241</xdr:row>
      <xdr:rowOff>62835</xdr:rowOff>
    </xdr:from>
    <xdr:to>
      <xdr:col>55</xdr:col>
      <xdr:colOff>990600</xdr:colOff>
      <xdr:row>250</xdr:row>
      <xdr:rowOff>161925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73F1A9C-F605-C871-AC50-A25124AF46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62875" y="46392435"/>
          <a:ext cx="3924300" cy="181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885825</xdr:colOff>
      <xdr:row>253</xdr:row>
      <xdr:rowOff>88754</xdr:rowOff>
    </xdr:from>
    <xdr:to>
      <xdr:col>56</xdr:col>
      <xdr:colOff>171450</xdr:colOff>
      <xdr:row>263</xdr:row>
      <xdr:rowOff>171449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13E132-867B-AA48-189E-C843743DA7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48704354"/>
          <a:ext cx="4267200" cy="1987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514350</xdr:colOff>
      <xdr:row>175</xdr:row>
      <xdr:rowOff>50771</xdr:rowOff>
    </xdr:from>
    <xdr:to>
      <xdr:col>64</xdr:col>
      <xdr:colOff>476250</xdr:colOff>
      <xdr:row>182</xdr:row>
      <xdr:rowOff>123815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D4C948A3-2ECA-46DA-9406-332F19EECA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35125" y="33797846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247649</xdr:colOff>
      <xdr:row>124</xdr:row>
      <xdr:rowOff>50683</xdr:rowOff>
    </xdr:from>
    <xdr:to>
      <xdr:col>52</xdr:col>
      <xdr:colOff>390524</xdr:colOff>
      <xdr:row>129</xdr:row>
      <xdr:rowOff>133348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F002BCA3-E8A7-F8E3-230C-212F4360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95799" y="24082258"/>
          <a:ext cx="2200275" cy="1035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904875</xdr:colOff>
      <xdr:row>185</xdr:row>
      <xdr:rowOff>30043</xdr:rowOff>
    </xdr:from>
    <xdr:to>
      <xdr:col>52</xdr:col>
      <xdr:colOff>171450</xdr:colOff>
      <xdr:row>190</xdr:row>
      <xdr:rowOff>144076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48AC76BB-7A2F-E74B-139F-B90BE81E7F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10050" y="35691643"/>
          <a:ext cx="2266950" cy="10665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9524</xdr:colOff>
      <xdr:row>136</xdr:row>
      <xdr:rowOff>28270</xdr:rowOff>
    </xdr:from>
    <xdr:to>
      <xdr:col>52</xdr:col>
      <xdr:colOff>400049</xdr:colOff>
      <xdr:row>142</xdr:row>
      <xdr:rowOff>38100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A760E6D-8F70-A3D4-5C02-7FA41FC66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57674" y="26345845"/>
          <a:ext cx="2447925" cy="1152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133350</xdr:colOff>
      <xdr:row>166</xdr:row>
      <xdr:rowOff>164098</xdr:rowOff>
    </xdr:from>
    <xdr:to>
      <xdr:col>52</xdr:col>
      <xdr:colOff>571500</xdr:colOff>
      <xdr:row>172</xdr:row>
      <xdr:rowOff>190499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5691C7D0-82D5-FE98-A620-932B94A0D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81500" y="32196673"/>
          <a:ext cx="2495550" cy="1169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44823</xdr:colOff>
      <xdr:row>33</xdr:row>
      <xdr:rowOff>48584</xdr:rowOff>
    </xdr:from>
    <xdr:to>
      <xdr:col>133</xdr:col>
      <xdr:colOff>564775</xdr:colOff>
      <xdr:row>42</xdr:row>
      <xdr:rowOff>5601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00D49EA-DE77-0212-F070-7EB9830DC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90352" y="6525584"/>
          <a:ext cx="3545541" cy="1671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235323</xdr:colOff>
      <xdr:row>26</xdr:row>
      <xdr:rowOff>57527</xdr:rowOff>
    </xdr:from>
    <xdr:to>
      <xdr:col>133</xdr:col>
      <xdr:colOff>276223</xdr:colOff>
      <xdr:row>32</xdr:row>
      <xdr:rowOff>162485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20D979-0C2C-77EA-F061-0A91242A93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80852" y="5010527"/>
          <a:ext cx="3066489" cy="1438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127</xdr:col>
      <xdr:colOff>437027</xdr:colOff>
      <xdr:row>3</xdr:row>
      <xdr:rowOff>143685</xdr:rowOff>
    </xdr:from>
    <xdr:to>
      <xdr:col>133</xdr:col>
      <xdr:colOff>569256</xdr:colOff>
      <xdr:row>13</xdr:row>
      <xdr:rowOff>5602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5F54BDDF-F7B1-9776-2E96-0822904A54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377439" y="715185"/>
          <a:ext cx="3762935" cy="1766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130</xdr:col>
      <xdr:colOff>11206</xdr:colOff>
      <xdr:row>87</xdr:row>
      <xdr:rowOff>109665</xdr:rowOff>
    </xdr:from>
    <xdr:to>
      <xdr:col>138</xdr:col>
      <xdr:colOff>208989</xdr:colOff>
      <xdr:row>99</xdr:row>
      <xdr:rowOff>189940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B7D0199-7B3A-1EE1-83F4-0F58E0AED8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6971" y="17288283"/>
          <a:ext cx="5038724" cy="236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130</xdr:col>
      <xdr:colOff>268940</xdr:colOff>
      <xdr:row>78</xdr:row>
      <xdr:rowOff>54786</xdr:rowOff>
    </xdr:from>
    <xdr:to>
      <xdr:col>135</xdr:col>
      <xdr:colOff>497541</xdr:colOff>
      <xdr:row>86</xdr:row>
      <xdr:rowOff>33058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1615869E-FDFB-1880-8036-06DFC126ED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705" y="15485286"/>
          <a:ext cx="3254189" cy="15358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168089</xdr:colOff>
      <xdr:row>13</xdr:row>
      <xdr:rowOff>112092</xdr:rowOff>
    </xdr:from>
    <xdr:to>
      <xdr:col>134</xdr:col>
      <xdr:colOff>39781</xdr:colOff>
      <xdr:row>22</xdr:row>
      <xdr:rowOff>50428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F6A073C0-A50B-936F-B6BE-819C5F650E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13618" y="2588592"/>
          <a:ext cx="3502398" cy="1652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448236</xdr:colOff>
      <xdr:row>54</xdr:row>
      <xdr:rowOff>51475</xdr:rowOff>
    </xdr:from>
    <xdr:to>
      <xdr:col>135</xdr:col>
      <xdr:colOff>321048</xdr:colOff>
      <xdr:row>63</xdr:row>
      <xdr:rowOff>74516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719E80E8-8DB7-4865-7C12-FFED117B94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993765" y="10528975"/>
          <a:ext cx="4108636" cy="1928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129</xdr:col>
      <xdr:colOff>0</xdr:colOff>
      <xdr:row>64</xdr:row>
      <xdr:rowOff>183905</xdr:rowOff>
    </xdr:from>
    <xdr:to>
      <xdr:col>136</xdr:col>
      <xdr:colOff>26893</xdr:colOff>
      <xdr:row>75</xdr:row>
      <xdr:rowOff>100293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6AB6FD7-8407-7E7C-B1A4-F4F121160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150647" y="12947405"/>
          <a:ext cx="4262717" cy="2011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381000</xdr:colOff>
      <xdr:row>54</xdr:row>
      <xdr:rowOff>81146</xdr:rowOff>
    </xdr:from>
    <xdr:to>
      <xdr:col>11</xdr:col>
      <xdr:colOff>390525</xdr:colOff>
      <xdr:row>61</xdr:row>
      <xdr:rowOff>74821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DB031E-FE8B-5109-8B96-301A4581CA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13035146"/>
          <a:ext cx="3667125" cy="170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28798</xdr:colOff>
      <xdr:row>2</xdr:row>
      <xdr:rowOff>190499</xdr:rowOff>
    </xdr:from>
    <xdr:to>
      <xdr:col>12</xdr:col>
      <xdr:colOff>238125</xdr:colOff>
      <xdr:row>9</xdr:row>
      <xdr:rowOff>104774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5D9D93-6A78-8168-E370-BF75FD93F0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3048" y="571499"/>
          <a:ext cx="3866927" cy="181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54</xdr:row>
      <xdr:rowOff>145329</xdr:rowOff>
    </xdr:from>
    <xdr:to>
      <xdr:col>18</xdr:col>
      <xdr:colOff>266700</xdr:colOff>
      <xdr:row>61</xdr:row>
      <xdr:rowOff>90199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568B1D-B94E-D069-88D9-7EA9073180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53800" y="13099329"/>
          <a:ext cx="3562350" cy="165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581024</xdr:colOff>
      <xdr:row>13</xdr:row>
      <xdr:rowOff>181236</xdr:rowOff>
    </xdr:from>
    <xdr:to>
      <xdr:col>11</xdr:col>
      <xdr:colOff>542925</xdr:colOff>
      <xdr:row>21</xdr:row>
      <xdr:rowOff>139465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B4CE4C-E518-FABE-FF80-92A6F8825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8674" y="3229236"/>
          <a:ext cx="3619501" cy="1672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</xdr:row>
      <xdr:rowOff>23425</xdr:rowOff>
    </xdr:from>
    <xdr:to>
      <xdr:col>20</xdr:col>
      <xdr:colOff>66675</xdr:colOff>
      <xdr:row>9</xdr:row>
      <xdr:rowOff>123824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03C6C9E-49EB-FF4F-6B55-D6468B6F0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77700" y="594925"/>
          <a:ext cx="3857625" cy="1814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342900</xdr:colOff>
      <xdr:row>13</xdr:row>
      <xdr:rowOff>56801</xdr:rowOff>
    </xdr:from>
    <xdr:to>
      <xdr:col>20</xdr:col>
      <xdr:colOff>104775</xdr:colOff>
      <xdr:row>22</xdr:row>
      <xdr:rowOff>28575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63127C-4A3C-3640-BFFD-0FE378CBB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7350" y="3104801"/>
          <a:ext cx="4029075" cy="1876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54</xdr:row>
      <xdr:rowOff>139835</xdr:rowOff>
    </xdr:from>
    <xdr:to>
      <xdr:col>25</xdr:col>
      <xdr:colOff>203349</xdr:colOff>
      <xdr:row>61</xdr:row>
      <xdr:rowOff>28575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60B22D-305E-9BF6-6C3E-A550CF377A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21150" y="12141335"/>
          <a:ext cx="3441849" cy="1603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552450</xdr:colOff>
      <xdr:row>3</xdr:row>
      <xdr:rowOff>4394</xdr:rowOff>
    </xdr:from>
    <xdr:to>
      <xdr:col>27</xdr:col>
      <xdr:colOff>304800</xdr:colOff>
      <xdr:row>9</xdr:row>
      <xdr:rowOff>180974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235F61-E451-DF32-A56E-1110D9413F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21100" y="575894"/>
          <a:ext cx="4019550" cy="1891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495300</xdr:colOff>
      <xdr:row>13</xdr:row>
      <xdr:rowOff>29061</xdr:rowOff>
    </xdr:from>
    <xdr:to>
      <xdr:col>27</xdr:col>
      <xdr:colOff>266700</xdr:colOff>
      <xdr:row>21</xdr:row>
      <xdr:rowOff>180974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A25844-E4F2-5603-E1B0-E3E6BF21AF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6950" y="3077061"/>
          <a:ext cx="4038600" cy="1866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333375</xdr:colOff>
      <xdr:row>12</xdr:row>
      <xdr:rowOff>157935</xdr:rowOff>
    </xdr:from>
    <xdr:to>
      <xdr:col>35</xdr:col>
      <xdr:colOff>238125</xdr:colOff>
      <xdr:row>21</xdr:row>
      <xdr:rowOff>180975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10D034-3F1F-8BE4-C9D3-ECAA7C9829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1825" y="3015435"/>
          <a:ext cx="4171950" cy="1928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323850</xdr:colOff>
      <xdr:row>3</xdr:row>
      <xdr:rowOff>45326</xdr:rowOff>
    </xdr:from>
    <xdr:to>
      <xdr:col>35</xdr:col>
      <xdr:colOff>333375</xdr:colOff>
      <xdr:row>10</xdr:row>
      <xdr:rowOff>152399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3F0ADB8-841C-F70A-579F-970A20CAA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69300" y="616826"/>
          <a:ext cx="4276725" cy="20120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592131</xdr:colOff>
      <xdr:row>23</xdr:row>
      <xdr:rowOff>114300</xdr:rowOff>
    </xdr:from>
    <xdr:to>
      <xdr:col>11</xdr:col>
      <xdr:colOff>561975</xdr:colOff>
      <xdr:row>32</xdr:row>
      <xdr:rowOff>76200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2CED6C9-3530-E066-19CD-8CE9F06689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6781" y="6210300"/>
          <a:ext cx="3627444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12</xdr:row>
      <xdr:rowOff>186525</xdr:rowOff>
    </xdr:from>
    <xdr:to>
      <xdr:col>42</xdr:col>
      <xdr:colOff>381528</xdr:colOff>
      <xdr:row>21</xdr:row>
      <xdr:rowOff>47625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3151A6B-2DA3-815D-13A0-1AC0DC5C5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3044025"/>
          <a:ext cx="3791479" cy="1766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419101</xdr:colOff>
      <xdr:row>12</xdr:row>
      <xdr:rowOff>168580</xdr:rowOff>
    </xdr:from>
    <xdr:to>
      <xdr:col>50</xdr:col>
      <xdr:colOff>133351</xdr:colOff>
      <xdr:row>21</xdr:row>
      <xdr:rowOff>118170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E8968D-A0CB-C38E-27AC-89E4AEB500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1" y="3026080"/>
          <a:ext cx="3981450" cy="1854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495300</xdr:colOff>
      <xdr:row>23</xdr:row>
      <xdr:rowOff>45873</xdr:rowOff>
    </xdr:from>
    <xdr:to>
      <xdr:col>19</xdr:col>
      <xdr:colOff>333375</xdr:colOff>
      <xdr:row>33</xdr:row>
      <xdr:rowOff>38099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EC1D9B4-5EF4-F2B9-34AB-53BBC8326F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7150" y="6141873"/>
          <a:ext cx="4105275" cy="1897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504825</xdr:colOff>
      <xdr:row>12</xdr:row>
      <xdr:rowOff>184411</xdr:rowOff>
    </xdr:from>
    <xdr:to>
      <xdr:col>57</xdr:col>
      <xdr:colOff>238125</xdr:colOff>
      <xdr:row>21</xdr:row>
      <xdr:rowOff>142875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A0982E4-C96F-6126-3F32-A9C997DA3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804475" y="3041911"/>
          <a:ext cx="4000500" cy="186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314325</xdr:colOff>
      <xdr:row>3</xdr:row>
      <xdr:rowOff>47033</xdr:rowOff>
    </xdr:from>
    <xdr:to>
      <xdr:col>43</xdr:col>
      <xdr:colOff>295275</xdr:colOff>
      <xdr:row>10</xdr:row>
      <xdr:rowOff>140662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193969E-5443-57B4-BF36-252BC42A3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79575" y="618533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28575</xdr:colOff>
      <xdr:row>12</xdr:row>
      <xdr:rowOff>142118</xdr:rowOff>
    </xdr:from>
    <xdr:to>
      <xdr:col>65</xdr:col>
      <xdr:colOff>57150</xdr:colOff>
      <xdr:row>22</xdr:row>
      <xdr:rowOff>47624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F16F2FB-6EEF-4F4A-53A0-646CD0846E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05025" y="2999618"/>
          <a:ext cx="4295775" cy="2001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63513</xdr:colOff>
      <xdr:row>34</xdr:row>
      <xdr:rowOff>76200</xdr:rowOff>
    </xdr:from>
    <xdr:to>
      <xdr:col>11</xdr:col>
      <xdr:colOff>555894</xdr:colOff>
      <xdr:row>43</xdr:row>
      <xdr:rowOff>19050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24B0006-1CA4-116E-246D-7A46564FC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40763" y="7315200"/>
          <a:ext cx="35403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152399</xdr:colOff>
      <xdr:row>23</xdr:row>
      <xdr:rowOff>79299</xdr:rowOff>
    </xdr:from>
    <xdr:to>
      <xdr:col>27</xdr:col>
      <xdr:colOff>239200</xdr:colOff>
      <xdr:row>32</xdr:row>
      <xdr:rowOff>95250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073F1A8-D6B8-67B3-3728-5B4DD2E86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73649" y="5222799"/>
          <a:ext cx="3744401" cy="173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571500</xdr:colOff>
      <xdr:row>34</xdr:row>
      <xdr:rowOff>99249</xdr:rowOff>
    </xdr:from>
    <xdr:to>
      <xdr:col>19</xdr:col>
      <xdr:colOff>95250</xdr:colOff>
      <xdr:row>43</xdr:row>
      <xdr:rowOff>166496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84B9CF8-36E6-F65D-4E1B-E3ED3D22C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7338249"/>
          <a:ext cx="3790950" cy="17817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485775</xdr:colOff>
      <xdr:row>34</xdr:row>
      <xdr:rowOff>58801</xdr:rowOff>
    </xdr:from>
    <xdr:to>
      <xdr:col>27</xdr:col>
      <xdr:colOff>304799</xdr:colOff>
      <xdr:row>44</xdr:row>
      <xdr:rowOff>66675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70577A9-2859-8C81-1E8D-7440420C91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7425" y="7297801"/>
          <a:ext cx="4086224" cy="1912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19049</xdr:colOff>
      <xdr:row>3</xdr:row>
      <xdr:rowOff>71651</xdr:rowOff>
    </xdr:from>
    <xdr:to>
      <xdr:col>50</xdr:col>
      <xdr:colOff>561974</xdr:colOff>
      <xdr:row>10</xdr:row>
      <xdr:rowOff>142874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0FE1766-C031-04D8-F7CB-A2403A7E0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61099" y="643151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</xdr:colOff>
      <xdr:row>13</xdr:row>
      <xdr:rowOff>0</xdr:rowOff>
    </xdr:from>
    <xdr:to>
      <xdr:col>72</xdr:col>
      <xdr:colOff>209551</xdr:colOff>
      <xdr:row>21</xdr:row>
      <xdr:rowOff>72678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056D2FC-11A8-5B34-5837-9EF25B819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53251" y="3048000"/>
          <a:ext cx="3867150" cy="1787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409574</xdr:colOff>
      <xdr:row>23</xdr:row>
      <xdr:rowOff>95712</xdr:rowOff>
    </xdr:from>
    <xdr:to>
      <xdr:col>35</xdr:col>
      <xdr:colOff>271950</xdr:colOff>
      <xdr:row>33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1A72E2-1E66-FC45-22E8-F9ADE5FEE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98024" y="5239212"/>
          <a:ext cx="4129576" cy="1923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66675</xdr:colOff>
      <xdr:row>34</xdr:row>
      <xdr:rowOff>149543</xdr:rowOff>
    </xdr:from>
    <xdr:to>
      <xdr:col>35</xdr:col>
      <xdr:colOff>123824</xdr:colOff>
      <xdr:row>43</xdr:row>
      <xdr:rowOff>180975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3BDEB24-B3B0-E38B-2BFA-60C7C8D6A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64725" y="7388543"/>
          <a:ext cx="3714749" cy="1745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476250</xdr:colOff>
      <xdr:row>12</xdr:row>
      <xdr:rowOff>169448</xdr:rowOff>
    </xdr:from>
    <xdr:to>
      <xdr:col>79</xdr:col>
      <xdr:colOff>361950</xdr:colOff>
      <xdr:row>22</xdr:row>
      <xdr:rowOff>8401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4619392-6C90-73E2-449B-C1C303C3D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187100" y="3026948"/>
          <a:ext cx="4152900" cy="19344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34</xdr:row>
      <xdr:rowOff>65896</xdr:rowOff>
    </xdr:from>
    <xdr:to>
      <xdr:col>42</xdr:col>
      <xdr:colOff>600074</xdr:colOff>
      <xdr:row>44</xdr:row>
      <xdr:rowOff>38099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5E5E709-DBC7-36DE-0F43-DF7E0ECC7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7304896"/>
          <a:ext cx="4010025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419100</xdr:colOff>
      <xdr:row>34</xdr:row>
      <xdr:rowOff>38402</xdr:rowOff>
    </xdr:from>
    <xdr:to>
      <xdr:col>50</xdr:col>
      <xdr:colOff>200025</xdr:colOff>
      <xdr:row>44</xdr:row>
      <xdr:rowOff>19050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D86A51A-33F6-04AE-9DD2-FBDF7E3D5B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0" y="7277402"/>
          <a:ext cx="4048125" cy="1885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514350</xdr:colOff>
      <xdr:row>45</xdr:row>
      <xdr:rowOff>53421</xdr:rowOff>
    </xdr:from>
    <xdr:to>
      <xdr:col>12</xdr:col>
      <xdr:colOff>283480</xdr:colOff>
      <xdr:row>50</xdr:row>
      <xdr:rowOff>28575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AD8D912-17FA-D028-B88D-E6D0CCC4D3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9387921"/>
          <a:ext cx="4036330" cy="1880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38100</xdr:colOff>
      <xdr:row>34</xdr:row>
      <xdr:rowOff>162778</xdr:rowOff>
    </xdr:from>
    <xdr:to>
      <xdr:col>57</xdr:col>
      <xdr:colOff>142874</xdr:colOff>
      <xdr:row>44</xdr:row>
      <xdr:rowOff>19049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12EFBF0-2746-5C00-A781-B1EFFCC0D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47350" y="7401778"/>
          <a:ext cx="3762374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123824</xdr:colOff>
      <xdr:row>45</xdr:row>
      <xdr:rowOff>86271</xdr:rowOff>
    </xdr:from>
    <xdr:to>
      <xdr:col>19</xdr:col>
      <xdr:colOff>207099</xdr:colOff>
      <xdr:row>49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C8ACC5E-D0ED-34EA-B3D4-D107DF134B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8274" y="9420771"/>
          <a:ext cx="3740875" cy="1742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38100</xdr:colOff>
      <xdr:row>34</xdr:row>
      <xdr:rowOff>103631</xdr:rowOff>
    </xdr:from>
    <xdr:to>
      <xdr:col>64</xdr:col>
      <xdr:colOff>152400</xdr:colOff>
      <xdr:row>43</xdr:row>
      <xdr:rowOff>161924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1681661-10A8-68DD-C3A5-CBC2391E42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14550" y="7342631"/>
          <a:ext cx="3771900" cy="1772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238125</xdr:colOff>
      <xdr:row>45</xdr:row>
      <xdr:rowOff>117612</xdr:rowOff>
    </xdr:from>
    <xdr:to>
      <xdr:col>26</xdr:col>
      <xdr:colOff>438150</xdr:colOff>
      <xdr:row>50</xdr:row>
      <xdr:rowOff>9524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8DC1063-5128-7616-CB0C-C78CC56AD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49775" y="9452112"/>
          <a:ext cx="3857625" cy="1796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523875</xdr:colOff>
      <xdr:row>34</xdr:row>
      <xdr:rowOff>112014</xdr:rowOff>
    </xdr:from>
    <xdr:to>
      <xdr:col>70</xdr:col>
      <xdr:colOff>600074</xdr:colOff>
      <xdr:row>43</xdr:row>
      <xdr:rowOff>152400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A6C9EE6-E974-53A3-2260-A18C5CC00F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57925" y="7351014"/>
          <a:ext cx="3733799" cy="1754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314325</xdr:colOff>
      <xdr:row>45</xdr:row>
      <xdr:rowOff>100395</xdr:rowOff>
    </xdr:from>
    <xdr:to>
      <xdr:col>33</xdr:col>
      <xdr:colOff>428625</xdr:colOff>
      <xdr:row>49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9C86F82-32EA-E4D7-7FA6-9C41B90FE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3175" y="9434895"/>
          <a:ext cx="3771900" cy="1756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435921</xdr:colOff>
      <xdr:row>34</xdr:row>
      <xdr:rowOff>133350</xdr:rowOff>
    </xdr:from>
    <xdr:to>
      <xdr:col>77</xdr:col>
      <xdr:colOff>466725</xdr:colOff>
      <xdr:row>43</xdr:row>
      <xdr:rowOff>152400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446EB59-8C6F-0D1A-C68F-24566685F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37171" y="7372350"/>
          <a:ext cx="3688404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133350</xdr:colOff>
      <xdr:row>45</xdr:row>
      <xdr:rowOff>150747</xdr:rowOff>
    </xdr:from>
    <xdr:to>
      <xdr:col>42</xdr:col>
      <xdr:colOff>466725</xdr:colOff>
      <xdr:row>50</xdr:row>
      <xdr:rowOff>104774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E065042-6BBC-1EA3-B878-A9D913FB8B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98600" y="9485247"/>
          <a:ext cx="3990975" cy="1859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495300</xdr:colOff>
      <xdr:row>34</xdr:row>
      <xdr:rowOff>85761</xdr:rowOff>
    </xdr:from>
    <xdr:to>
      <xdr:col>86</xdr:col>
      <xdr:colOff>114300</xdr:colOff>
      <xdr:row>43</xdr:row>
      <xdr:rowOff>190498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9CCD476-4B94-0970-4CBD-4D4674E6E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73350" y="7324761"/>
          <a:ext cx="3886200" cy="1819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542925</xdr:colOff>
      <xdr:row>45</xdr:row>
      <xdr:rowOff>185590</xdr:rowOff>
    </xdr:from>
    <xdr:to>
      <xdr:col>50</xdr:col>
      <xdr:colOff>171450</xdr:colOff>
      <xdr:row>50</xdr:row>
      <xdr:rowOff>95249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F1EC448-F957-B7F5-1626-11D377212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9520090"/>
          <a:ext cx="3895725" cy="181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87</xdr:col>
      <xdr:colOff>0</xdr:colOff>
      <xdr:row>35</xdr:row>
      <xdr:rowOff>0</xdr:rowOff>
    </xdr:from>
    <xdr:to>
      <xdr:col>92</xdr:col>
      <xdr:colOff>323850</xdr:colOff>
      <xdr:row>43</xdr:row>
      <xdr:rowOff>60770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6268BC3-E172-9A90-1DBF-36B3CFDDAA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54850" y="7429500"/>
          <a:ext cx="3371850" cy="1584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238125</xdr:colOff>
      <xdr:row>46</xdr:row>
      <xdr:rowOff>92984</xdr:rowOff>
    </xdr:from>
    <xdr:to>
      <xdr:col>56</xdr:col>
      <xdr:colOff>466725</xdr:colOff>
      <xdr:row>49</xdr:row>
      <xdr:rowOff>95250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D807AE5-5EB9-C85B-FA16-90823222A7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47375" y="9617984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5A0FE4C-DF8F-8380-3092-6CCBA689A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6934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493780</xdr:colOff>
      <xdr:row>45</xdr:row>
      <xdr:rowOff>190499</xdr:rowOff>
    </xdr:from>
    <xdr:to>
      <xdr:col>64</xdr:col>
      <xdr:colOff>9525</xdr:colOff>
      <xdr:row>50</xdr:row>
      <xdr:rowOff>47624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EA164D4-8B84-0FE4-997C-FA5099D0E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60630" y="9524999"/>
          <a:ext cx="378294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180975</xdr:colOff>
      <xdr:row>46</xdr:row>
      <xdr:rowOff>100556</xdr:rowOff>
    </xdr:from>
    <xdr:to>
      <xdr:col>70</xdr:col>
      <xdr:colOff>352425</xdr:colOff>
      <xdr:row>49</xdr:row>
      <xdr:rowOff>76200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FCACDB5-3154-EF21-107D-AF43BE545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24625" y="9625556"/>
          <a:ext cx="3219450" cy="14996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342900</xdr:colOff>
      <xdr:row>62</xdr:row>
      <xdr:rowOff>55498</xdr:rowOff>
    </xdr:from>
    <xdr:to>
      <xdr:col>11</xdr:col>
      <xdr:colOff>123826</xdr:colOff>
      <xdr:row>66</xdr:row>
      <xdr:rowOff>133190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01E47CD-0729-66B0-3A26-44763244E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13961998"/>
          <a:ext cx="3438526" cy="1601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46</xdr:row>
      <xdr:rowOff>69375</xdr:rowOff>
    </xdr:from>
    <xdr:to>
      <xdr:col>77</xdr:col>
      <xdr:colOff>95250</xdr:colOff>
      <xdr:row>49</xdr:row>
      <xdr:rowOff>9525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65B50F6-3203-72A5-7DB5-2CDB8AF97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624750" y="9594375"/>
          <a:ext cx="3143250" cy="146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457200</xdr:colOff>
      <xdr:row>45</xdr:row>
      <xdr:rowOff>85903</xdr:rowOff>
    </xdr:from>
    <xdr:to>
      <xdr:col>86</xdr:col>
      <xdr:colOff>95250</xdr:colOff>
      <xdr:row>49</xdr:row>
      <xdr:rowOff>190499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2AB48B27-516A-5C73-96F8-5F3F01C80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9150" y="9420403"/>
          <a:ext cx="3905250" cy="18190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62</xdr:row>
      <xdr:rowOff>134185</xdr:rowOff>
    </xdr:from>
    <xdr:to>
      <xdr:col>18</xdr:col>
      <xdr:colOff>190500</xdr:colOff>
      <xdr:row>67</xdr:row>
      <xdr:rowOff>51648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7848DA9-468C-002B-6351-408366F96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4040685"/>
          <a:ext cx="3486150" cy="1631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86</xdr:col>
      <xdr:colOff>523875</xdr:colOff>
      <xdr:row>45</xdr:row>
      <xdr:rowOff>4209</xdr:rowOff>
    </xdr:from>
    <xdr:to>
      <xdr:col>92</xdr:col>
      <xdr:colOff>285750</xdr:colOff>
      <xdr:row>48</xdr:row>
      <xdr:rowOff>73026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0BE9DC3-B80C-CBB8-AA3B-CC8E387C6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83025" y="9338709"/>
          <a:ext cx="3419475" cy="1592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5B7FA354-A114-CE5B-7E63-7BF77B567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9524</xdr:colOff>
      <xdr:row>62</xdr:row>
      <xdr:rowOff>78912</xdr:rowOff>
    </xdr:from>
    <xdr:to>
      <xdr:col>25</xdr:col>
      <xdr:colOff>536806</xdr:colOff>
      <xdr:row>67</xdr:row>
      <xdr:rowOff>38099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3FBDA72-88FA-D092-FABA-1AB3E6CD7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35074" y="13985412"/>
          <a:ext cx="3575282" cy="167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6080720-8EF9-A553-BF79-D09EACA594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AB6EF862-03CB-9B27-148E-C10B39A8E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504825</xdr:colOff>
      <xdr:row>62</xdr:row>
      <xdr:rowOff>13366</xdr:rowOff>
    </xdr:from>
    <xdr:to>
      <xdr:col>33</xdr:col>
      <xdr:colOff>581025</xdr:colOff>
      <xdr:row>67</xdr:row>
      <xdr:rowOff>38099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8E75846-A310-2D8A-B5A3-E58FB67357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97575" y="139198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238125</xdr:colOff>
      <xdr:row>62</xdr:row>
      <xdr:rowOff>63055</xdr:rowOff>
    </xdr:from>
    <xdr:to>
      <xdr:col>42</xdr:col>
      <xdr:colOff>561974</xdr:colOff>
      <xdr:row>66</xdr:row>
      <xdr:rowOff>123824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893CC44A-411B-1998-E8C7-90A714E93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26875" y="13969555"/>
          <a:ext cx="3371849" cy="15847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323850</xdr:colOff>
      <xdr:row>61</xdr:row>
      <xdr:rowOff>152333</xdr:rowOff>
    </xdr:from>
    <xdr:to>
      <xdr:col>49</xdr:col>
      <xdr:colOff>285750</xdr:colOff>
      <xdr:row>66</xdr:row>
      <xdr:rowOff>123824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BB8DDAA-FF72-F3E9-16B6-86E33BDAA3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70200" y="13868333"/>
          <a:ext cx="3619500" cy="1685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259E88B-FC9B-CBE5-E138-504595E335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542924</xdr:colOff>
      <xdr:row>61</xdr:row>
      <xdr:rowOff>169712</xdr:rowOff>
    </xdr:from>
    <xdr:to>
      <xdr:col>57</xdr:col>
      <xdr:colOff>38099</xdr:colOff>
      <xdr:row>65</xdr:row>
      <xdr:rowOff>114299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42691EE-0247-F847-6017-C4F234BC6D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66074" y="13885712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247651</xdr:colOff>
      <xdr:row>71</xdr:row>
      <xdr:rowOff>140816</xdr:rowOff>
    </xdr:from>
    <xdr:to>
      <xdr:col>11</xdr:col>
      <xdr:colOff>76201</xdr:colOff>
      <xdr:row>80</xdr:row>
      <xdr:rowOff>50192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13F22694-DDCA-42C3-3C69-4E16432CC9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1" y="16523816"/>
          <a:ext cx="3486150" cy="162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5958</xdr:colOff>
      <xdr:row>61</xdr:row>
      <xdr:rowOff>133349</xdr:rowOff>
    </xdr:from>
    <xdr:to>
      <xdr:col>63</xdr:col>
      <xdr:colOff>600074</xdr:colOff>
      <xdr:row>66</xdr:row>
      <xdr:rowOff>123824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CC110EBE-3F5E-BCAD-75F8-4A266606A8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96308" y="13849349"/>
          <a:ext cx="364211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114299</xdr:colOff>
      <xdr:row>71</xdr:row>
      <xdr:rowOff>80320</xdr:rowOff>
    </xdr:from>
    <xdr:to>
      <xdr:col>18</xdr:col>
      <xdr:colOff>466828</xdr:colOff>
      <xdr:row>81</xdr:row>
      <xdr:rowOff>28575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5550110-31B1-AEE8-AA4A-C083C8CAEC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49" y="16463320"/>
          <a:ext cx="4010129" cy="1853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144235</xdr:colOff>
      <xdr:row>60</xdr:row>
      <xdr:rowOff>143421</xdr:rowOff>
    </xdr:from>
    <xdr:to>
      <xdr:col>72</xdr:col>
      <xdr:colOff>210910</xdr:colOff>
      <xdr:row>67</xdr:row>
      <xdr:rowOff>66674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8512F51F-5B5E-4BE9-9A91-0AF2A4DDFC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73235" y="13668921"/>
          <a:ext cx="4352925" cy="2018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333375</xdr:colOff>
      <xdr:row>70</xdr:row>
      <xdr:rowOff>49154</xdr:rowOff>
    </xdr:from>
    <xdr:to>
      <xdr:col>26</xdr:col>
      <xdr:colOff>438841</xdr:colOff>
      <xdr:row>80</xdr:row>
      <xdr:rowOff>180976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94C24F5-6086-4D2D-F5ED-2AC0D74F7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325" y="16241654"/>
          <a:ext cx="4372666" cy="2036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228600</xdr:colOff>
      <xdr:row>70</xdr:row>
      <xdr:rowOff>146961</xdr:rowOff>
    </xdr:from>
    <xdr:to>
      <xdr:col>33</xdr:col>
      <xdr:colOff>590550</xdr:colOff>
      <xdr:row>80</xdr:row>
      <xdr:rowOff>114299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F49E6EA-38A8-70A2-1CF0-970E6A3F6F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21350" y="16339461"/>
          <a:ext cx="4019550" cy="1872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571500</xdr:colOff>
      <xdr:row>69</xdr:row>
      <xdr:rowOff>135210</xdr:rowOff>
    </xdr:from>
    <xdr:to>
      <xdr:col>43</xdr:col>
      <xdr:colOff>0</xdr:colOff>
      <xdr:row>80</xdr:row>
      <xdr:rowOff>57149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BE3371-8320-B033-8BF8-160DC58D2D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41050" y="16137210"/>
          <a:ext cx="4305300" cy="2017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69</xdr:row>
      <xdr:rowOff>123863</xdr:rowOff>
    </xdr:from>
    <xdr:to>
      <xdr:col>50</xdr:col>
      <xdr:colOff>561974</xdr:colOff>
      <xdr:row>80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CAA8DB4-1ACB-198B-2B74-3210230A57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22575" y="16125863"/>
          <a:ext cx="4552949" cy="211451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387446</xdr:colOff>
      <xdr:row>70</xdr:row>
      <xdr:rowOff>16327</xdr:rowOff>
    </xdr:from>
    <xdr:to>
      <xdr:col>57</xdr:col>
      <xdr:colOff>444960</xdr:colOff>
      <xdr:row>79</xdr:row>
      <xdr:rowOff>27214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DA68A2FD-39D4-5FE1-8AE1-89083CEC57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43946" y="16208827"/>
          <a:ext cx="3731443" cy="1725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545646</xdr:colOff>
      <xdr:row>69</xdr:row>
      <xdr:rowOff>93892</xdr:rowOff>
    </xdr:from>
    <xdr:to>
      <xdr:col>64</xdr:col>
      <xdr:colOff>449035</xdr:colOff>
      <xdr:row>79</xdr:row>
      <xdr:rowOff>144136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1872B49-9658-C174-DC0C-74B2C73E6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76075" y="16095892"/>
          <a:ext cx="4189639" cy="1955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589188</xdr:colOff>
      <xdr:row>68</xdr:row>
      <xdr:rowOff>148183</xdr:rowOff>
    </xdr:from>
    <xdr:to>
      <xdr:col>72</xdr:col>
      <xdr:colOff>299357</xdr:colOff>
      <xdr:row>79</xdr:row>
      <xdr:rowOff>189461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EE5527C-1C3D-082E-4EA8-33ED8DF2F6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05867" y="15959683"/>
          <a:ext cx="4608740" cy="213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F1EE3EE-B500-4DA8-9D95-5E49DDBECD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BB8F21E-2CB2-43C6-906D-C9241642B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F8EE780-9312-4D82-9777-8EAEAF79E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647946C-8581-44F3-BFFA-8E484D24D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BBBADBF-E357-4764-8D01-C0BCAC578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53</xdr:row>
      <xdr:rowOff>4762</xdr:rowOff>
    </xdr:from>
    <xdr:to>
      <xdr:col>11</xdr:col>
      <xdr:colOff>22901</xdr:colOff>
      <xdr:row>59</xdr:row>
      <xdr:rowOff>152400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EE8AD27D-509E-F7E7-96C7-96DC3B4D34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05375" y="11815762"/>
          <a:ext cx="3556676" cy="1671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133654</xdr:colOff>
      <xdr:row>2</xdr:row>
      <xdr:rowOff>133349</xdr:rowOff>
    </xdr:from>
    <xdr:to>
      <xdr:col>12</xdr:col>
      <xdr:colOff>19050</xdr:colOff>
      <xdr:row>8</xdr:row>
      <xdr:rowOff>85724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4022737-E0DC-7CA3-0F3D-1DE3431F8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804" y="514349"/>
          <a:ext cx="354299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600076</xdr:colOff>
      <xdr:row>22</xdr:row>
      <xdr:rowOff>19050</xdr:rowOff>
    </xdr:from>
    <xdr:to>
      <xdr:col>17</xdr:col>
      <xdr:colOff>316454</xdr:colOff>
      <xdr:row>30</xdr:row>
      <xdr:rowOff>66675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099512F-E2F4-C140-E7FF-BEEFE1284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6" y="4972050"/>
          <a:ext cx="337397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304800</xdr:colOff>
      <xdr:row>32</xdr:row>
      <xdr:rowOff>142875</xdr:rowOff>
    </xdr:from>
    <xdr:to>
      <xdr:col>10</xdr:col>
      <xdr:colOff>133350</xdr:colOff>
      <xdr:row>39</xdr:row>
      <xdr:rowOff>155967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7B475CB-C29F-B42E-A21F-BE86F3905C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6350" y="7000875"/>
          <a:ext cx="2876550" cy="1346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1095374</xdr:colOff>
      <xdr:row>44</xdr:row>
      <xdr:rowOff>171469</xdr:rowOff>
    </xdr:from>
    <xdr:to>
      <xdr:col>11</xdr:col>
      <xdr:colOff>571499</xdr:colOff>
      <xdr:row>50</xdr:row>
      <xdr:rowOff>104775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3CD41DB-6A19-BDB3-68DC-A6706BFF80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6774" y="9315469"/>
          <a:ext cx="4333875" cy="202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142874</xdr:colOff>
      <xdr:row>61</xdr:row>
      <xdr:rowOff>64682</xdr:rowOff>
    </xdr:from>
    <xdr:to>
      <xdr:col>11</xdr:col>
      <xdr:colOff>457199</xdr:colOff>
      <xdr:row>67</xdr:row>
      <xdr:rowOff>19049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FFE199B-865B-78AC-2A2C-FF5688CFB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24424" y="13780682"/>
          <a:ext cx="3971925" cy="1859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352424</xdr:colOff>
      <xdr:row>70</xdr:row>
      <xdr:rowOff>146399</xdr:rowOff>
    </xdr:from>
    <xdr:to>
      <xdr:col>12</xdr:col>
      <xdr:colOff>171449</xdr:colOff>
      <xdr:row>80</xdr:row>
      <xdr:rowOff>161925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36A04ED-791E-C078-6CD7-5EFB270AA1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4" y="16338899"/>
          <a:ext cx="4086225" cy="1920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266699</xdr:colOff>
      <xdr:row>62</xdr:row>
      <xdr:rowOff>15045</xdr:rowOff>
    </xdr:from>
    <xdr:to>
      <xdr:col>19</xdr:col>
      <xdr:colOff>219074</xdr:colOff>
      <xdr:row>66</xdr:row>
      <xdr:rowOff>180974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8178754-9E38-6FBB-6FB5-3FDA45914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25049" y="13921545"/>
          <a:ext cx="3609975" cy="1689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438150</xdr:colOff>
      <xdr:row>11</xdr:row>
      <xdr:rowOff>188603</xdr:rowOff>
    </xdr:from>
    <xdr:to>
      <xdr:col>17</xdr:col>
      <xdr:colOff>485775</xdr:colOff>
      <xdr:row>20</xdr:row>
      <xdr:rowOff>9525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0EB571E-58AC-85E8-7244-F89A2F96B4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7300" y="2855603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295274</xdr:colOff>
      <xdr:row>11</xdr:row>
      <xdr:rowOff>139264</xdr:rowOff>
    </xdr:from>
    <xdr:to>
      <xdr:col>34</xdr:col>
      <xdr:colOff>342899</xdr:colOff>
      <xdr:row>19</xdr:row>
      <xdr:rowOff>152399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89B856-35AB-E49D-E5FB-CE1C5C932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97624" y="2806264"/>
          <a:ext cx="3705225" cy="1727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247650</xdr:colOff>
      <xdr:row>2</xdr:row>
      <xdr:rowOff>138739</xdr:rowOff>
    </xdr:from>
    <xdr:to>
      <xdr:col>35</xdr:col>
      <xdr:colOff>38100</xdr:colOff>
      <xdr:row>9</xdr:row>
      <xdr:rowOff>123824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1C27CD-BA19-52EB-0E11-C4CA8EF9DE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00" y="519739"/>
          <a:ext cx="4057650" cy="1890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457200</xdr:colOff>
      <xdr:row>20</xdr:row>
      <xdr:rowOff>115743</xdr:rowOff>
    </xdr:from>
    <xdr:to>
      <xdr:col>36</xdr:col>
      <xdr:colOff>219075</xdr:colOff>
      <xdr:row>31</xdr:row>
      <xdr:rowOff>180974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787FCD-CE95-EB84-AA69-8ECF1681F1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9550" y="4687743"/>
          <a:ext cx="4638675" cy="2160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247649</xdr:colOff>
      <xdr:row>71</xdr:row>
      <xdr:rowOff>70336</xdr:rowOff>
    </xdr:from>
    <xdr:to>
      <xdr:col>36</xdr:col>
      <xdr:colOff>428624</xdr:colOff>
      <xdr:row>82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C79506-4F15-11D3-B94E-C9952DD38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59599" y="16453336"/>
          <a:ext cx="4448175" cy="20823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523875</xdr:colOff>
      <xdr:row>62</xdr:row>
      <xdr:rowOff>127088</xdr:rowOff>
    </xdr:from>
    <xdr:to>
      <xdr:col>36</xdr:col>
      <xdr:colOff>542924</xdr:colOff>
      <xdr:row>69</xdr:row>
      <xdr:rowOff>38099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92A06D-72D8-1011-DC7C-4A5533AD2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825" y="14033588"/>
          <a:ext cx="4286249" cy="20065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AD3E18-8330-4100-8714-8B05B04021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088173-E832-46FB-A321-D202E62F46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25BB76-43DA-4B06-87C0-77E63DB91B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9953B9-9B6C-46D8-BB9D-6ED1904C46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6725DB-B83A-427B-8E80-D5E21D787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340179</xdr:colOff>
      <xdr:row>51</xdr:row>
      <xdr:rowOff>81643</xdr:rowOff>
    </xdr:from>
    <xdr:to>
      <xdr:col>14</xdr:col>
      <xdr:colOff>375623</xdr:colOff>
      <xdr:row>62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59000C-7939-40B2-9EB2-ECB715623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1729" y="11511643"/>
          <a:ext cx="5521844" cy="2585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145595</xdr:colOff>
      <xdr:row>2</xdr:row>
      <xdr:rowOff>66675</xdr:rowOff>
    </xdr:from>
    <xdr:to>
      <xdr:col>14</xdr:col>
      <xdr:colOff>304827</xdr:colOff>
      <xdr:row>11</xdr:row>
      <xdr:rowOff>161925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DE48E7-EEDC-4A9B-A68B-337CB4B82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6745" y="447675"/>
          <a:ext cx="5036032" cy="2381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176893</xdr:colOff>
      <xdr:row>24</xdr:row>
      <xdr:rowOff>173379</xdr:rowOff>
    </xdr:from>
    <xdr:to>
      <xdr:col>13</xdr:col>
      <xdr:colOff>568777</xdr:colOff>
      <xdr:row>36</xdr:row>
      <xdr:rowOff>68034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DEFF2C5-8E93-471D-8F83-65E8BB1A1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043" y="5507379"/>
          <a:ext cx="4659084" cy="21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68036</xdr:colOff>
      <xdr:row>35</xdr:row>
      <xdr:rowOff>7517</xdr:rowOff>
    </xdr:from>
    <xdr:to>
      <xdr:col>20</xdr:col>
      <xdr:colOff>455606</xdr:colOff>
      <xdr:row>44</xdr:row>
      <xdr:rowOff>176893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286868-CB67-4CCA-B776-4263FF23A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35986" y="7437017"/>
          <a:ext cx="4045170" cy="188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371475</xdr:colOff>
      <xdr:row>45</xdr:row>
      <xdr:rowOff>82518</xdr:rowOff>
    </xdr:from>
    <xdr:to>
      <xdr:col>13</xdr:col>
      <xdr:colOff>38099</xdr:colOff>
      <xdr:row>50</xdr:row>
      <xdr:rowOff>19049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3C9A27-5999-46A1-86BF-F44E90035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2625" y="9417018"/>
          <a:ext cx="3933824" cy="1841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295275</xdr:colOff>
      <xdr:row>72</xdr:row>
      <xdr:rowOff>65151</xdr:rowOff>
    </xdr:from>
    <xdr:to>
      <xdr:col>11</xdr:col>
      <xdr:colOff>466725</xdr:colOff>
      <xdr:row>84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1FCE10-1273-41CC-925C-57049E09DF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6675" y="16638651"/>
          <a:ext cx="5029200" cy="2363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428625</xdr:colOff>
      <xdr:row>62</xdr:row>
      <xdr:rowOff>141541</xdr:rowOff>
    </xdr:from>
    <xdr:to>
      <xdr:col>16</xdr:col>
      <xdr:colOff>295274</xdr:colOff>
      <xdr:row>71</xdr:row>
      <xdr:rowOff>180974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8FDB13F-9478-4170-B000-9240729661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29375" y="14048041"/>
          <a:ext cx="5353049" cy="25159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13</xdr:row>
      <xdr:rowOff>161925</xdr:rowOff>
    </xdr:from>
    <xdr:to>
      <xdr:col>14</xdr:col>
      <xdr:colOff>65378</xdr:colOff>
      <xdr:row>24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77A4F2-BCA2-4049-9CE7-87D675D16F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3209925"/>
          <a:ext cx="4761203" cy="222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552449</xdr:colOff>
      <xdr:row>14</xdr:row>
      <xdr:rowOff>76200</xdr:rowOff>
    </xdr:from>
    <xdr:to>
      <xdr:col>25</xdr:col>
      <xdr:colOff>542925</xdr:colOff>
      <xdr:row>23</xdr:row>
      <xdr:rowOff>156426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782BC1-4F46-4948-006E-DE9D4B593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58799" y="3314700"/>
          <a:ext cx="4257676" cy="1985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285750</xdr:colOff>
      <xdr:row>3</xdr:row>
      <xdr:rowOff>47625</xdr:rowOff>
    </xdr:from>
    <xdr:to>
      <xdr:col>26</xdr:col>
      <xdr:colOff>28575</xdr:colOff>
      <xdr:row>11</xdr:row>
      <xdr:rowOff>87055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B238B22-CF98-1202-353F-6AA40EE8AD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619125"/>
          <a:ext cx="4619625" cy="2134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25</xdr:row>
      <xdr:rowOff>58386</xdr:rowOff>
    </xdr:from>
    <xdr:to>
      <xdr:col>25</xdr:col>
      <xdr:colOff>419099</xdr:colOff>
      <xdr:row>34</xdr:row>
      <xdr:rowOff>47624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16ABA9F-CFCE-9543-9609-135767986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35050" y="5582886"/>
          <a:ext cx="3657599" cy="1703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821E03-2A4B-4610-81BC-17A87C47B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46B429-16F3-4C77-A9A5-903A56766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85DD01-781C-4D31-ACD1-84416D4ED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378326-1A23-45BC-935D-DDB001D248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3F28AD-EF9A-48A8-957E-E8BDAD74F0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1171575</xdr:colOff>
      <xdr:row>3</xdr:row>
      <xdr:rowOff>209551</xdr:rowOff>
    </xdr:from>
    <xdr:to>
      <xdr:col>9</xdr:col>
      <xdr:colOff>502190</xdr:colOff>
      <xdr:row>8</xdr:row>
      <xdr:rowOff>69983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6FA62D9-956A-9969-FAF8-6C50A02E1D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781051"/>
          <a:ext cx="2969165" cy="13844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1114424</xdr:colOff>
      <xdr:row>14</xdr:row>
      <xdr:rowOff>41860</xdr:rowOff>
    </xdr:from>
    <xdr:to>
      <xdr:col>9</xdr:col>
      <xdr:colOff>552449</xdr:colOff>
      <xdr:row>20</xdr:row>
      <xdr:rowOff>142874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B9FC4B1-FB75-1E26-8F12-1B7B29457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5824" y="3280360"/>
          <a:ext cx="3076575" cy="1434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47626</xdr:colOff>
      <xdr:row>23</xdr:row>
      <xdr:rowOff>152399</xdr:rowOff>
    </xdr:from>
    <xdr:to>
      <xdr:col>10</xdr:col>
      <xdr:colOff>19050</xdr:colOff>
      <xdr:row>31</xdr:row>
      <xdr:rowOff>34870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EB21920-3302-16D6-284D-8B257D0BDC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5295899"/>
          <a:ext cx="3019424" cy="140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381001</xdr:colOff>
      <xdr:row>14</xdr:row>
      <xdr:rowOff>0</xdr:rowOff>
    </xdr:from>
    <xdr:to>
      <xdr:col>16</xdr:col>
      <xdr:colOff>1</xdr:colOff>
      <xdr:row>21</xdr:row>
      <xdr:rowOff>2266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E475CB9-B677-0363-9F46-83F10E5843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1" y="3238500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257177</xdr:colOff>
      <xdr:row>3</xdr:row>
      <xdr:rowOff>66675</xdr:rowOff>
    </xdr:from>
    <xdr:to>
      <xdr:col>15</xdr:col>
      <xdr:colOff>371475</xdr:colOff>
      <xdr:row>8</xdr:row>
      <xdr:rowOff>30443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1A73FC7-79F9-A3DA-AFED-0778B9299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86727" y="638175"/>
          <a:ext cx="3162298" cy="1487768"/>
        </a:xfrm>
        <a:prstGeom prst="rect">
          <a:avLst/>
        </a:prstGeom>
      </xdr:spPr>
    </xdr:pic>
    <xdr:clientData/>
  </xdr:twoCellAnchor>
  <xdr:twoCellAnchor editAs="oneCell">
    <xdr:from>
      <xdr:col>15</xdr:col>
      <xdr:colOff>561975</xdr:colOff>
      <xdr:row>2</xdr:row>
      <xdr:rowOff>95708</xdr:rowOff>
    </xdr:from>
    <xdr:to>
      <xdr:col>22</xdr:col>
      <xdr:colOff>85725</xdr:colOff>
      <xdr:row>8</xdr:row>
      <xdr:rowOff>164738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0190B2F-EDD8-0279-456F-E328FA8E8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9525" y="476708"/>
          <a:ext cx="3790950" cy="1783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504824</xdr:colOff>
      <xdr:row>13</xdr:row>
      <xdr:rowOff>143762</xdr:rowOff>
    </xdr:from>
    <xdr:to>
      <xdr:col>24</xdr:col>
      <xdr:colOff>76199</xdr:colOff>
      <xdr:row>22</xdr:row>
      <xdr:rowOff>28574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635214B-4630-9BBA-F01E-8BF70891CA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01574" y="3191762"/>
          <a:ext cx="3838575" cy="1789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428626</xdr:colOff>
      <xdr:row>3</xdr:row>
      <xdr:rowOff>152400</xdr:rowOff>
    </xdr:from>
    <xdr:to>
      <xdr:col>28</xdr:col>
      <xdr:colOff>212976</xdr:colOff>
      <xdr:row>9</xdr:row>
      <xdr:rowOff>28575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79C1905-588E-E058-F975-E68BAEFF6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73376" y="723900"/>
          <a:ext cx="344195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57149</xdr:colOff>
      <xdr:row>8</xdr:row>
      <xdr:rowOff>32670</xdr:rowOff>
    </xdr:from>
    <xdr:to>
      <xdr:col>20</xdr:col>
      <xdr:colOff>581024</xdr:colOff>
      <xdr:row>21</xdr:row>
      <xdr:rowOff>190499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2C65DC-E130-A588-35CB-7E957FAC6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49" y="1556670"/>
          <a:ext cx="6010275" cy="2824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57150</xdr:colOff>
      <xdr:row>26</xdr:row>
      <xdr:rowOff>125845</xdr:rowOff>
    </xdr:from>
    <xdr:to>
      <xdr:col>21</xdr:col>
      <xdr:colOff>9525</xdr:colOff>
      <xdr:row>41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1F2284-FB58-099C-D9D3-7970A6275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078845"/>
          <a:ext cx="6048375" cy="2817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76200</xdr:colOff>
      <xdr:row>44</xdr:row>
      <xdr:rowOff>74390</xdr:rowOff>
    </xdr:from>
    <xdr:to>
      <xdr:col>21</xdr:col>
      <xdr:colOff>428624</xdr:colOff>
      <xdr:row>59</xdr:row>
      <xdr:rowOff>57149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E758F4-6964-70A1-A145-FDFFCFC77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8456390"/>
          <a:ext cx="6448424" cy="3030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590550</xdr:colOff>
      <xdr:row>8</xdr:row>
      <xdr:rowOff>41485</xdr:rowOff>
    </xdr:from>
    <xdr:to>
      <xdr:col>41</xdr:col>
      <xdr:colOff>57150</xdr:colOff>
      <xdr:row>19</xdr:row>
      <xdr:rowOff>85725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D44279-9B90-ED8D-E2F6-8B2340866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00" y="1565485"/>
          <a:ext cx="4953000" cy="2330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419099</xdr:colOff>
      <xdr:row>21</xdr:row>
      <xdr:rowOff>217790</xdr:rowOff>
    </xdr:from>
    <xdr:to>
      <xdr:col>40</xdr:col>
      <xdr:colOff>601252</xdr:colOff>
      <xdr:row>33</xdr:row>
      <xdr:rowOff>133350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A95A593-0DC7-CE9B-1E47-B789C24E53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83549" y="4408790"/>
          <a:ext cx="5058953" cy="2392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552450</xdr:colOff>
      <xdr:row>37</xdr:row>
      <xdr:rowOff>154506</xdr:rowOff>
    </xdr:from>
    <xdr:to>
      <xdr:col>40</xdr:col>
      <xdr:colOff>246700</xdr:colOff>
      <xdr:row>49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5C3A16-CBC1-0598-91FF-0BA5B2284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6900" y="7393506"/>
          <a:ext cx="4571050" cy="21505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114299</xdr:colOff>
      <xdr:row>52</xdr:row>
      <xdr:rowOff>300854</xdr:rowOff>
    </xdr:from>
    <xdr:to>
      <xdr:col>40</xdr:col>
      <xdr:colOff>510095</xdr:colOff>
      <xdr:row>64</xdr:row>
      <xdr:rowOff>38100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82CED0-1540-36E3-3F10-F93F63E1C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88349" y="10778354"/>
          <a:ext cx="4662996" cy="2213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57150</xdr:colOff>
      <xdr:row>70</xdr:row>
      <xdr:rowOff>27756</xdr:rowOff>
    </xdr:from>
    <xdr:to>
      <xdr:col>40</xdr:col>
      <xdr:colOff>180975</xdr:colOff>
      <xdr:row>78</xdr:row>
      <xdr:rowOff>189137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A2F54ED-6645-E451-EE26-AC99C7A6D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31200" y="14124756"/>
          <a:ext cx="4391025" cy="20663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52</xdr:row>
      <xdr:rowOff>226817</xdr:rowOff>
    </xdr:from>
    <xdr:to>
      <xdr:col>50</xdr:col>
      <xdr:colOff>565423</xdr:colOff>
      <xdr:row>63</xdr:row>
      <xdr:rowOff>95250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F859545-AF41-0B4B-DA3B-2E76484A9D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46275" y="10323317"/>
          <a:ext cx="4556398" cy="2154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104775</xdr:colOff>
      <xdr:row>68</xdr:row>
      <xdr:rowOff>81252</xdr:rowOff>
    </xdr:from>
    <xdr:to>
      <xdr:col>50</xdr:col>
      <xdr:colOff>190500</xdr:colOff>
      <xdr:row>77</xdr:row>
      <xdr:rowOff>33675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BCE5983-15EB-B2BC-FE5A-C679D266A9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74825" y="13416252"/>
          <a:ext cx="4352925" cy="2047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304799</xdr:colOff>
      <xdr:row>7</xdr:row>
      <xdr:rowOff>78831</xdr:rowOff>
    </xdr:from>
    <xdr:to>
      <xdr:col>50</xdr:col>
      <xdr:colOff>222864</xdr:colOff>
      <xdr:row>16</xdr:row>
      <xdr:rowOff>142874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126C75-142B-BEF1-1964-014D3A4744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49" y="1412331"/>
          <a:ext cx="4185265" cy="19690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314325</xdr:colOff>
      <xdr:row>38</xdr:row>
      <xdr:rowOff>167429</xdr:rowOff>
    </xdr:from>
    <xdr:to>
      <xdr:col>50</xdr:col>
      <xdr:colOff>382198</xdr:colOff>
      <xdr:row>49</xdr:row>
      <xdr:rowOff>95250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7206486-051F-2D92-6A68-DDF5BF8D2A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84375" y="7596929"/>
          <a:ext cx="4335073" cy="20233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171449</xdr:colOff>
      <xdr:row>20</xdr:row>
      <xdr:rowOff>85724</xdr:rowOff>
    </xdr:from>
    <xdr:to>
      <xdr:col>51</xdr:col>
      <xdr:colOff>28574</xdr:colOff>
      <xdr:row>31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961FC3E-3E63-9B59-5D85-E7EE9BB010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9" y="4086224"/>
          <a:ext cx="4733925" cy="223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238125</xdr:colOff>
      <xdr:row>7</xdr:row>
      <xdr:rowOff>84552</xdr:rowOff>
    </xdr:from>
    <xdr:to>
      <xdr:col>59</xdr:col>
      <xdr:colOff>285750</xdr:colOff>
      <xdr:row>17</xdr:row>
      <xdr:rowOff>19050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BCBAEB-0D25-B658-5AEA-9BFBD10A2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94575" y="1418052"/>
          <a:ext cx="4314825" cy="202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69</xdr:row>
      <xdr:rowOff>15627</xdr:rowOff>
    </xdr:from>
    <xdr:to>
      <xdr:col>59</xdr:col>
      <xdr:colOff>581025</xdr:colOff>
      <xdr:row>77</xdr:row>
      <xdr:rowOff>104775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E90A5E3-E29A-4FF3-00E2-0C5636308E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66050" y="13731627"/>
          <a:ext cx="4238625" cy="1994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28574</xdr:colOff>
      <xdr:row>53</xdr:row>
      <xdr:rowOff>76525</xdr:rowOff>
    </xdr:from>
    <xdr:to>
      <xdr:col>59</xdr:col>
      <xdr:colOff>177571</xdr:colOff>
      <xdr:row>62</xdr:row>
      <xdr:rowOff>161925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0E9E0E5-7FC5-6E0A-8E92-2D255847B0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94624" y="10744525"/>
          <a:ext cx="3806597" cy="179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504825</xdr:colOff>
      <xdr:row>21</xdr:row>
      <xdr:rowOff>43561</xdr:rowOff>
    </xdr:from>
    <xdr:to>
      <xdr:col>59</xdr:col>
      <xdr:colOff>114300</xdr:colOff>
      <xdr:row>29</xdr:row>
      <xdr:rowOff>152922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E1DDB59-54CE-E549-340D-A6F79076B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61275" y="4234561"/>
          <a:ext cx="3876675" cy="1823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38</xdr:row>
      <xdr:rowOff>95824</xdr:rowOff>
    </xdr:from>
    <xdr:to>
      <xdr:col>59</xdr:col>
      <xdr:colOff>533400</xdr:colOff>
      <xdr:row>48</xdr:row>
      <xdr:rowOff>190499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47C8EF4-14A5-D90C-8169-33486912D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27950" y="7715824"/>
          <a:ext cx="4229100" cy="199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247650</xdr:colOff>
      <xdr:row>21</xdr:row>
      <xdr:rowOff>57150</xdr:rowOff>
    </xdr:from>
    <xdr:to>
      <xdr:col>67</xdr:col>
      <xdr:colOff>581025</xdr:colOff>
      <xdr:row>30</xdr:row>
      <xdr:rowOff>39231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F4E58EF-2EEC-3CC2-0827-F3FF5C7BA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90500" y="4248150"/>
          <a:ext cx="3990975" cy="18870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123825</xdr:colOff>
      <xdr:row>39</xdr:row>
      <xdr:rowOff>49068</xdr:rowOff>
    </xdr:from>
    <xdr:to>
      <xdr:col>67</xdr:col>
      <xdr:colOff>295274</xdr:colOff>
      <xdr:row>48</xdr:row>
      <xdr:rowOff>152399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18ED87-4EC1-05B0-8435-925EFEFBA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66675" y="7859568"/>
          <a:ext cx="3829049" cy="1817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9524</xdr:colOff>
      <xdr:row>54</xdr:row>
      <xdr:rowOff>109969</xdr:rowOff>
    </xdr:from>
    <xdr:to>
      <xdr:col>67</xdr:col>
      <xdr:colOff>133349</xdr:colOff>
      <xdr:row>62</xdr:row>
      <xdr:rowOff>85725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A274695-77E5-5B53-6D51-8EB2523E04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661974" y="10968469"/>
          <a:ext cx="3171825" cy="14997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390525</xdr:colOff>
      <xdr:row>69</xdr:row>
      <xdr:rowOff>77782</xdr:rowOff>
    </xdr:from>
    <xdr:to>
      <xdr:col>68</xdr:col>
      <xdr:colOff>47625</xdr:colOff>
      <xdr:row>77</xdr:row>
      <xdr:rowOff>19050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1AC408B-3C81-71BF-3A99-D5FF725803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433375" y="13793782"/>
          <a:ext cx="3924300" cy="1846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581025</xdr:colOff>
      <xdr:row>8</xdr:row>
      <xdr:rowOff>176586</xdr:rowOff>
    </xdr:from>
    <xdr:to>
      <xdr:col>67</xdr:col>
      <xdr:colOff>9524</xdr:colOff>
      <xdr:row>17</xdr:row>
      <xdr:rowOff>19049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47BADF9-EBA6-A809-9E81-C76D794CA1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014275" y="1700586"/>
          <a:ext cx="3695699" cy="17474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476250</xdr:colOff>
      <xdr:row>8</xdr:row>
      <xdr:rowOff>15297</xdr:rowOff>
    </xdr:from>
    <xdr:to>
      <xdr:col>75</xdr:col>
      <xdr:colOff>161925</xdr:colOff>
      <xdr:row>17</xdr:row>
      <xdr:rowOff>9524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A5FB8BB-38E5-E9B8-EE88-7F446427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95900" y="1539297"/>
          <a:ext cx="4000500" cy="1899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285749</xdr:colOff>
      <xdr:row>20</xdr:row>
      <xdr:rowOff>177589</xdr:rowOff>
    </xdr:from>
    <xdr:to>
      <xdr:col>83</xdr:col>
      <xdr:colOff>581024</xdr:colOff>
      <xdr:row>31</xdr:row>
      <xdr:rowOff>38099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8AD71A4-289B-689F-3610-97031B21F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72599" y="4178089"/>
          <a:ext cx="4562475" cy="214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104775</xdr:colOff>
      <xdr:row>58</xdr:row>
      <xdr:rowOff>49847</xdr:rowOff>
    </xdr:from>
    <xdr:to>
      <xdr:col>17</xdr:col>
      <xdr:colOff>114300</xdr:colOff>
      <xdr:row>67</xdr:row>
      <xdr:rowOff>70146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DE8FB4-C8E6-1DF7-4C9A-02BCD3094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975" y="13003847"/>
          <a:ext cx="3667125" cy="1725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428625</xdr:colOff>
      <xdr:row>26</xdr:row>
      <xdr:rowOff>143952</xdr:rowOff>
    </xdr:from>
    <xdr:to>
      <xdr:col>17</xdr:col>
      <xdr:colOff>552450</xdr:colOff>
      <xdr:row>37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EE4EAC-1C0C-D116-A73F-271D28114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5" y="6811452"/>
          <a:ext cx="4391025" cy="20658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6</xdr:row>
      <xdr:rowOff>165776</xdr:rowOff>
    </xdr:from>
    <xdr:to>
      <xdr:col>17</xdr:col>
      <xdr:colOff>381000</xdr:colOff>
      <xdr:row>17</xdr:row>
      <xdr:rowOff>28574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4EAF67-04C4-0ACA-9E1B-6279E27F6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308776"/>
          <a:ext cx="4162425" cy="1958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38100</xdr:colOff>
      <xdr:row>76</xdr:row>
      <xdr:rowOff>25664</xdr:rowOff>
    </xdr:from>
    <xdr:to>
      <xdr:col>17</xdr:col>
      <xdr:colOff>247650</xdr:colOff>
      <xdr:row>85</xdr:row>
      <xdr:rowOff>114299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ACC626-661F-AFED-9627-6BB86A8E6D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9300" y="17551664"/>
          <a:ext cx="3867150" cy="180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359578</xdr:colOff>
      <xdr:row>16</xdr:row>
      <xdr:rowOff>104775</xdr:rowOff>
    </xdr:from>
    <xdr:to>
      <xdr:col>17</xdr:col>
      <xdr:colOff>333375</xdr:colOff>
      <xdr:row>26</xdr:row>
      <xdr:rowOff>4539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4059DC-5356-CA6D-1FA1-3FB6088B0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51178" y="3724275"/>
          <a:ext cx="4240997" cy="1995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523874</xdr:colOff>
      <xdr:row>37</xdr:row>
      <xdr:rowOff>147435</xdr:rowOff>
    </xdr:from>
    <xdr:to>
      <xdr:col>17</xdr:col>
      <xdr:colOff>557921</xdr:colOff>
      <xdr:row>48</xdr:row>
      <xdr:rowOff>85724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1C419-CADE-B931-855D-AF89B639F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4" y="7957935"/>
          <a:ext cx="4301247" cy="20337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67445</xdr:colOff>
      <xdr:row>65</xdr:row>
      <xdr:rowOff>95249</xdr:rowOff>
    </xdr:from>
    <xdr:to>
      <xdr:col>17</xdr:col>
      <xdr:colOff>323850</xdr:colOff>
      <xdr:row>75</xdr:row>
      <xdr:rowOff>50461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482C25-01FA-F8FA-5DCD-A9AA2096F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8645" y="14573249"/>
          <a:ext cx="3914005" cy="185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48</xdr:row>
      <xdr:rowOff>66962</xdr:rowOff>
    </xdr:from>
    <xdr:to>
      <xdr:col>17</xdr:col>
      <xdr:colOff>428624</xdr:colOff>
      <xdr:row>58</xdr:row>
      <xdr:rowOff>47623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4606B-DA2C-C2B0-26B5-2D8C5E433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0" y="10925462"/>
          <a:ext cx="3971924" cy="1885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542925</xdr:colOff>
      <xdr:row>26</xdr:row>
      <xdr:rowOff>188706</xdr:rowOff>
    </xdr:from>
    <xdr:to>
      <xdr:col>31</xdr:col>
      <xdr:colOff>85725</xdr:colOff>
      <xdr:row>36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02A323A-E806-5500-F2C9-ADFE3AB633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83275" y="5903706"/>
          <a:ext cx="3810000" cy="17924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104775</xdr:colOff>
      <xdr:row>66</xdr:row>
      <xdr:rowOff>80632</xdr:rowOff>
    </xdr:from>
    <xdr:to>
      <xdr:col>31</xdr:col>
      <xdr:colOff>190500</xdr:colOff>
      <xdr:row>75</xdr:row>
      <xdr:rowOff>136780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03E6E9-CEA4-4DE9-6D28-7AA7031CF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54725" y="12844132"/>
          <a:ext cx="3743325" cy="1761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161925</xdr:colOff>
      <xdr:row>57</xdr:row>
      <xdr:rowOff>9640</xdr:rowOff>
    </xdr:from>
    <xdr:to>
      <xdr:col>31</xdr:col>
      <xdr:colOff>190499</xdr:colOff>
      <xdr:row>66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87AB757-1B10-A7B0-E417-776CC23174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11875" y="11058640"/>
          <a:ext cx="3686174" cy="1742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466725</xdr:colOff>
      <xdr:row>16</xdr:row>
      <xdr:rowOff>35303</xdr:rowOff>
    </xdr:from>
    <xdr:to>
      <xdr:col>31</xdr:col>
      <xdr:colOff>352424</xdr:colOff>
      <xdr:row>25</xdr:row>
      <xdr:rowOff>66675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9EFC719-30CC-0D6A-6202-AF15312F3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07075" y="3654803"/>
          <a:ext cx="4152899" cy="19363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9525</xdr:colOff>
      <xdr:row>46</xdr:row>
      <xdr:rowOff>156808</xdr:rowOff>
    </xdr:from>
    <xdr:to>
      <xdr:col>31</xdr:col>
      <xdr:colOff>371475</xdr:colOff>
      <xdr:row>56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94F6DD4-72C1-E25C-3FEE-138792E1AE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59475" y="911030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142875</xdr:colOff>
      <xdr:row>37</xdr:row>
      <xdr:rowOff>56900</xdr:rowOff>
    </xdr:from>
    <xdr:to>
      <xdr:col>31</xdr:col>
      <xdr:colOff>333374</xdr:colOff>
      <xdr:row>46</xdr:row>
      <xdr:rowOff>161924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997300E-EAFE-4FFE-BE45-10EAA58B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92825" y="7295900"/>
          <a:ext cx="3848099" cy="18195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533399</xdr:colOff>
      <xdr:row>6</xdr:row>
      <xdr:rowOff>38580</xdr:rowOff>
    </xdr:from>
    <xdr:to>
      <xdr:col>31</xdr:col>
      <xdr:colOff>57148</xdr:colOff>
      <xdr:row>15</xdr:row>
      <xdr:rowOff>123824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CD81A5-EECB-433F-43F6-6D4C9A8BF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73749" y="1181580"/>
          <a:ext cx="3790949" cy="1799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600682</xdr:colOff>
      <xdr:row>75</xdr:row>
      <xdr:rowOff>114299</xdr:rowOff>
    </xdr:from>
    <xdr:to>
      <xdr:col>31</xdr:col>
      <xdr:colOff>295275</xdr:colOff>
      <xdr:row>85</xdr:row>
      <xdr:rowOff>90150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D2E3C25-1A5C-6B7B-0B86-BFFF16809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41032" y="14782799"/>
          <a:ext cx="3961793" cy="1880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561975</xdr:colOff>
      <xdr:row>26</xdr:row>
      <xdr:rowOff>139393</xdr:rowOff>
    </xdr:from>
    <xdr:to>
      <xdr:col>45</xdr:col>
      <xdr:colOff>47625</xdr:colOff>
      <xdr:row>35</xdr:row>
      <xdr:rowOff>190498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64ADFEE-595B-3319-7B22-5426373A79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0" y="5282893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180975</xdr:colOff>
      <xdr:row>5</xdr:row>
      <xdr:rowOff>6478</xdr:rowOff>
    </xdr:from>
    <xdr:to>
      <xdr:col>45</xdr:col>
      <xdr:colOff>9525</xdr:colOff>
      <xdr:row>15</xdr:row>
      <xdr:rowOff>38100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0CFAAB6-937A-4A91-EFAA-90A5A3FF9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0" y="958978"/>
          <a:ext cx="4095750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485775</xdr:colOff>
      <xdr:row>37</xdr:row>
      <xdr:rowOff>56168</xdr:rowOff>
    </xdr:from>
    <xdr:to>
      <xdr:col>45</xdr:col>
      <xdr:colOff>57150</xdr:colOff>
      <xdr:row>46</xdr:row>
      <xdr:rowOff>147604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0146F4-BBF5-F41E-D93D-246BF2C1BB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1050" y="7295168"/>
          <a:ext cx="3838575" cy="1805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504825</xdr:colOff>
      <xdr:row>47</xdr:row>
      <xdr:rowOff>88323</xdr:rowOff>
    </xdr:from>
    <xdr:to>
      <xdr:col>44</xdr:col>
      <xdr:colOff>523875</xdr:colOff>
      <xdr:row>56</xdr:row>
      <xdr:rowOff>119303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EF198AE-B140-9D86-045D-5DA27DED1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0100" y="9232323"/>
          <a:ext cx="3676650" cy="1745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47625</xdr:colOff>
      <xdr:row>56</xdr:row>
      <xdr:rowOff>94288</xdr:rowOff>
    </xdr:from>
    <xdr:to>
      <xdr:col>45</xdr:col>
      <xdr:colOff>152399</xdr:colOff>
      <xdr:row>65</xdr:row>
      <xdr:rowOff>165966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4D27749-E2B2-2041-FE56-69EBEAA06C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00" y="10952788"/>
          <a:ext cx="3762374" cy="1786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409575</xdr:colOff>
      <xdr:row>75</xdr:row>
      <xdr:rowOff>159912</xdr:rowOff>
    </xdr:from>
    <xdr:to>
      <xdr:col>45</xdr:col>
      <xdr:colOff>276225</xdr:colOff>
      <xdr:row>86</xdr:row>
      <xdr:rowOff>19049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54B5E6B-D2E4-07C6-472D-E53DD572FF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50" y="14628387"/>
          <a:ext cx="4133850" cy="1954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9525</xdr:colOff>
      <xdr:row>65</xdr:row>
      <xdr:rowOff>190019</xdr:rowOff>
    </xdr:from>
    <xdr:to>
      <xdr:col>45</xdr:col>
      <xdr:colOff>104774</xdr:colOff>
      <xdr:row>75</xdr:row>
      <xdr:rowOff>76200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A4EB8B1-66A8-0D87-C710-37A6352CBC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84400" y="12763019"/>
          <a:ext cx="3752849" cy="1781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28575</xdr:colOff>
      <xdr:row>16</xdr:row>
      <xdr:rowOff>21214</xdr:rowOff>
    </xdr:from>
    <xdr:to>
      <xdr:col>45</xdr:col>
      <xdr:colOff>476250</xdr:colOff>
      <xdr:row>25</xdr:row>
      <xdr:rowOff>47624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11F0A39-AC29-7369-CA3E-CE8217FBB4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03450" y="30692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104775</xdr:colOff>
      <xdr:row>47</xdr:row>
      <xdr:rowOff>47625</xdr:rowOff>
    </xdr:from>
    <xdr:to>
      <xdr:col>58</xdr:col>
      <xdr:colOff>171450</xdr:colOff>
      <xdr:row>56</xdr:row>
      <xdr:rowOff>101215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B7C3E77-FA87-4D46-DD7E-305FEE7932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04450" y="9191625"/>
          <a:ext cx="3724275" cy="1768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4</xdr:row>
      <xdr:rowOff>128162</xdr:rowOff>
    </xdr:from>
    <xdr:to>
      <xdr:col>58</xdr:col>
      <xdr:colOff>257175</xdr:colOff>
      <xdr:row>13</xdr:row>
      <xdr:rowOff>76199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CFA0352-5DC7-906B-ACA4-B0AF92AD63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890162"/>
          <a:ext cx="3533775" cy="1662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25</xdr:row>
      <xdr:rowOff>5577</xdr:rowOff>
    </xdr:from>
    <xdr:to>
      <xdr:col>60</xdr:col>
      <xdr:colOff>47625</xdr:colOff>
      <xdr:row>36</xdr:row>
      <xdr:rowOff>47624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13A19EB-20CA-280F-5020-73DC38B65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4958577"/>
          <a:ext cx="4543425" cy="2137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266700</xdr:colOff>
      <xdr:row>56</xdr:row>
      <xdr:rowOff>143638</xdr:rowOff>
    </xdr:from>
    <xdr:to>
      <xdr:col>58</xdr:col>
      <xdr:colOff>69492</xdr:colOff>
      <xdr:row>65</xdr:row>
      <xdr:rowOff>57150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3CE2396-DB9C-42F1-88CC-0D8904E5F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9825" y="11002138"/>
          <a:ext cx="3460392" cy="1628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257175</xdr:colOff>
      <xdr:row>36</xdr:row>
      <xdr:rowOff>82677</xdr:rowOff>
    </xdr:from>
    <xdr:to>
      <xdr:col>59</xdr:col>
      <xdr:colOff>85724</xdr:colOff>
      <xdr:row>46</xdr:row>
      <xdr:rowOff>114299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A8174FE-527F-D5A4-AE11-87D2CDD7E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0300" y="7131177"/>
          <a:ext cx="4095749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476250</xdr:colOff>
      <xdr:row>14</xdr:row>
      <xdr:rowOff>126551</xdr:rowOff>
    </xdr:from>
    <xdr:to>
      <xdr:col>59</xdr:col>
      <xdr:colOff>333375</xdr:colOff>
      <xdr:row>23</xdr:row>
      <xdr:rowOff>161924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DCB4080-3D01-C2AF-1982-011964536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909375" y="2793551"/>
          <a:ext cx="4124325" cy="1940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438149</xdr:colOff>
      <xdr:row>65</xdr:row>
      <xdr:rowOff>150090</xdr:rowOff>
    </xdr:from>
    <xdr:to>
      <xdr:col>58</xdr:col>
      <xdr:colOff>66674</xdr:colOff>
      <xdr:row>74</xdr:row>
      <xdr:rowOff>5195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F6E569F-286F-1310-F03D-1FEF19E53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71274" y="12723090"/>
          <a:ext cx="3286125" cy="1560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76</xdr:row>
      <xdr:rowOff>100080</xdr:rowOff>
    </xdr:from>
    <xdr:to>
      <xdr:col>58</xdr:col>
      <xdr:colOff>247650</xdr:colOff>
      <xdr:row>84</xdr:row>
      <xdr:rowOff>152400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74F9A40-EB37-5ED9-21EC-C67211802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04625" y="14759055"/>
          <a:ext cx="3333750" cy="157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323850</xdr:colOff>
      <xdr:row>14</xdr:row>
      <xdr:rowOff>110895</xdr:rowOff>
    </xdr:from>
    <xdr:to>
      <xdr:col>74</xdr:col>
      <xdr:colOff>457200</xdr:colOff>
      <xdr:row>24</xdr:row>
      <xdr:rowOff>85724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5BEE66D-201B-29B9-3AA3-3707AB3583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2777895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542925</xdr:colOff>
      <xdr:row>25</xdr:row>
      <xdr:rowOff>8276</xdr:rowOff>
    </xdr:from>
    <xdr:to>
      <xdr:col>73</xdr:col>
      <xdr:colOff>552449</xdr:colOff>
      <xdr:row>34</xdr:row>
      <xdr:rowOff>19049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070E71B-9643-56A2-10D4-FA631EA26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43900" y="4961276"/>
          <a:ext cx="3667124" cy="172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352425</xdr:colOff>
      <xdr:row>2</xdr:row>
      <xdr:rowOff>187010</xdr:rowOff>
    </xdr:from>
    <xdr:to>
      <xdr:col>74</xdr:col>
      <xdr:colOff>390525</xdr:colOff>
      <xdr:row>13</xdr:row>
      <xdr:rowOff>117027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2BF122A-BA1E-093E-D01B-7045E40922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577250" y="568010"/>
          <a:ext cx="4305300" cy="2025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114300</xdr:colOff>
      <xdr:row>36</xdr:row>
      <xdr:rowOff>49750</xdr:rowOff>
    </xdr:from>
    <xdr:to>
      <xdr:col>74</xdr:col>
      <xdr:colOff>238125</xdr:colOff>
      <xdr:row>45</xdr:row>
      <xdr:rowOff>114299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894068E-8064-D552-00F8-B90EE8368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48725" y="7098250"/>
          <a:ext cx="3781425" cy="17790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76200</xdr:colOff>
      <xdr:row>45</xdr:row>
      <xdr:rowOff>56920</xdr:rowOff>
    </xdr:from>
    <xdr:to>
      <xdr:col>74</xdr:col>
      <xdr:colOff>209550</xdr:colOff>
      <xdr:row>54</xdr:row>
      <xdr:rowOff>125950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79637D5-8FB9-F090-0911-CCF8C2E10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910625" y="8819920"/>
          <a:ext cx="3790950" cy="1783530"/>
        </a:xfrm>
        <a:prstGeom prst="rect">
          <a:avLst/>
        </a:prstGeom>
      </xdr:spPr>
    </xdr:pic>
    <xdr:clientData/>
  </xdr:twoCellAnchor>
  <xdr:twoCellAnchor editAs="oneCell">
    <xdr:from>
      <xdr:col>68</xdr:col>
      <xdr:colOff>304800</xdr:colOff>
      <xdr:row>55</xdr:row>
      <xdr:rowOff>101887</xdr:rowOff>
    </xdr:from>
    <xdr:to>
      <xdr:col>74</xdr:col>
      <xdr:colOff>304800</xdr:colOff>
      <xdr:row>64</xdr:row>
      <xdr:rowOff>123824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7C89A83-7368-BEF0-C075-C705F0E9E6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39225" y="10769887"/>
          <a:ext cx="3657600" cy="17364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561975</xdr:colOff>
      <xdr:row>66</xdr:row>
      <xdr:rowOff>57150</xdr:rowOff>
    </xdr:from>
    <xdr:to>
      <xdr:col>74</xdr:col>
      <xdr:colOff>415450</xdr:colOff>
      <xdr:row>75</xdr:row>
      <xdr:rowOff>19049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0DE6F4E-287A-B8AE-3111-C495B64DD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396400" y="12820650"/>
          <a:ext cx="3511075" cy="1666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85724</xdr:colOff>
      <xdr:row>76</xdr:row>
      <xdr:rowOff>183139</xdr:rowOff>
    </xdr:from>
    <xdr:to>
      <xdr:col>75</xdr:col>
      <xdr:colOff>533399</xdr:colOff>
      <xdr:row>87</xdr:row>
      <xdr:rowOff>19049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ED1A7DF-EB69-047A-6D4E-5DA0D0873F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49" y="148421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219075</xdr:colOff>
      <xdr:row>35</xdr:row>
      <xdr:rowOff>46470</xdr:rowOff>
    </xdr:from>
    <xdr:to>
      <xdr:col>88</xdr:col>
      <xdr:colOff>476249</xdr:colOff>
      <xdr:row>44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3EA6BDB-B056-E5B6-7D18-15ABF77DB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92700" y="6904470"/>
          <a:ext cx="3914774" cy="1858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409575</xdr:colOff>
      <xdr:row>23</xdr:row>
      <xdr:rowOff>100226</xdr:rowOff>
    </xdr:from>
    <xdr:to>
      <xdr:col>89</xdr:col>
      <xdr:colOff>342900</xdr:colOff>
      <xdr:row>33</xdr:row>
      <xdr:rowOff>171449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43553D03-72BE-2354-C321-6A92517184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83200" y="4672226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428624</xdr:colOff>
      <xdr:row>45</xdr:row>
      <xdr:rowOff>181744</xdr:rowOff>
    </xdr:from>
    <xdr:to>
      <xdr:col>89</xdr:col>
      <xdr:colOff>152399</xdr:colOff>
      <xdr:row>55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71045D4-690E-F964-EFD6-2CDB664A1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02249" y="8944744"/>
          <a:ext cx="3990975" cy="189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409575</xdr:colOff>
      <xdr:row>55</xdr:row>
      <xdr:rowOff>133735</xdr:rowOff>
    </xdr:from>
    <xdr:to>
      <xdr:col>89</xdr:col>
      <xdr:colOff>76201</xdr:colOff>
      <xdr:row>65</xdr:row>
      <xdr:rowOff>96309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1993A99-4A6C-601B-565B-91766BB59E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83200" y="10801735"/>
          <a:ext cx="3933826" cy="1867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9524</xdr:colOff>
      <xdr:row>76</xdr:row>
      <xdr:rowOff>62439</xdr:rowOff>
    </xdr:from>
    <xdr:to>
      <xdr:col>89</xdr:col>
      <xdr:colOff>228599</xdr:colOff>
      <xdr:row>85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503051B-F070-657C-4776-027F9024F5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2749" y="14721414"/>
          <a:ext cx="3876675" cy="18330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95249</xdr:colOff>
      <xdr:row>2</xdr:row>
      <xdr:rowOff>134112</xdr:rowOff>
    </xdr:from>
    <xdr:to>
      <xdr:col>88</xdr:col>
      <xdr:colOff>314324</xdr:colOff>
      <xdr:row>12</xdr:row>
      <xdr:rowOff>52973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91445C80-7D8B-B8A6-66AD-F8F3F4CA82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68874" y="515112"/>
          <a:ext cx="3876675" cy="1823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533400</xdr:colOff>
      <xdr:row>66</xdr:row>
      <xdr:rowOff>23458</xdr:rowOff>
    </xdr:from>
    <xdr:to>
      <xdr:col>90</xdr:col>
      <xdr:colOff>285750</xdr:colOff>
      <xdr:row>76</xdr:row>
      <xdr:rowOff>28575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D593CD3-36AF-BD00-251E-B9234E61B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16625" y="1278695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457200</xdr:colOff>
      <xdr:row>13</xdr:row>
      <xdr:rowOff>39084</xdr:rowOff>
    </xdr:from>
    <xdr:to>
      <xdr:col>89</xdr:col>
      <xdr:colOff>514350</xdr:colOff>
      <xdr:row>22</xdr:row>
      <xdr:rowOff>152400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20A7EC61-BA2D-FF75-A6B8-688F0EAB55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30825" y="2515584"/>
          <a:ext cx="4324350" cy="20183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514350</xdr:colOff>
      <xdr:row>25</xdr:row>
      <xdr:rowOff>100733</xdr:rowOff>
    </xdr:from>
    <xdr:to>
      <xdr:col>102</xdr:col>
      <xdr:colOff>590550</xdr:colOff>
      <xdr:row>34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F12F8-EC97-6367-D21D-3D4DABA9B3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22375" y="5053733"/>
          <a:ext cx="3733800" cy="1756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266700</xdr:colOff>
      <xdr:row>54</xdr:row>
      <xdr:rowOff>127114</xdr:rowOff>
    </xdr:from>
    <xdr:to>
      <xdr:col>103</xdr:col>
      <xdr:colOff>142874</xdr:colOff>
      <xdr:row>64</xdr:row>
      <xdr:rowOff>171449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F3DA3F-187D-3482-72A9-E6AB10FB2E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46275" y="10604614"/>
          <a:ext cx="4143374" cy="1949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76200</xdr:colOff>
      <xdr:row>45</xdr:row>
      <xdr:rowOff>2549</xdr:rowOff>
    </xdr:from>
    <xdr:to>
      <xdr:col>103</xdr:col>
      <xdr:colOff>19050</xdr:colOff>
      <xdr:row>53</xdr:row>
      <xdr:rowOff>180975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D6D8D9A-2B01-FDF4-FCED-9961668E5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65375" y="8765549"/>
          <a:ext cx="3600450" cy="17024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9525</xdr:colOff>
      <xdr:row>12</xdr:row>
      <xdr:rowOff>9514</xdr:rowOff>
    </xdr:from>
    <xdr:to>
      <xdr:col>104</xdr:col>
      <xdr:colOff>419100</xdr:colOff>
      <xdr:row>22</xdr:row>
      <xdr:rowOff>114299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97E4A53-25BD-96E9-59EC-FDF01D39EF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98700" y="2295514"/>
          <a:ext cx="4676775" cy="2200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232612</xdr:colOff>
      <xdr:row>35</xdr:row>
      <xdr:rowOff>66674</xdr:rowOff>
    </xdr:from>
    <xdr:to>
      <xdr:col>102</xdr:col>
      <xdr:colOff>266699</xdr:colOff>
      <xdr:row>42</xdr:row>
      <xdr:rowOff>190499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D5D9BAB-E488-1243-5DD8-52C38ADE9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21787" y="6924674"/>
          <a:ext cx="3082087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495300</xdr:colOff>
      <xdr:row>66</xdr:row>
      <xdr:rowOff>110217</xdr:rowOff>
    </xdr:from>
    <xdr:to>
      <xdr:col>103</xdr:col>
      <xdr:colOff>285749</xdr:colOff>
      <xdr:row>76</xdr:row>
      <xdr:rowOff>133349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F414F68-FD55-0D9A-CE9F-678BCE2923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74875" y="12873717"/>
          <a:ext cx="4057649" cy="19186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523875</xdr:colOff>
      <xdr:row>76</xdr:row>
      <xdr:rowOff>110895</xdr:rowOff>
    </xdr:from>
    <xdr:to>
      <xdr:col>104</xdr:col>
      <xdr:colOff>47625</xdr:colOff>
      <xdr:row>87</xdr:row>
      <xdr:rowOff>85724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F3FA6AD-8E72-6A2F-11FB-21015133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03450" y="14769870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180975</xdr:colOff>
      <xdr:row>2</xdr:row>
      <xdr:rowOff>127408</xdr:rowOff>
    </xdr:from>
    <xdr:to>
      <xdr:col>103</xdr:col>
      <xdr:colOff>161925</xdr:colOff>
      <xdr:row>11</xdr:row>
      <xdr:rowOff>133350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701A7B0-C8A1-332E-BC41-DA8A110147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70150" y="508408"/>
          <a:ext cx="3638550" cy="1720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9525</xdr:colOff>
      <xdr:row>14</xdr:row>
      <xdr:rowOff>68867</xdr:rowOff>
    </xdr:from>
    <xdr:to>
      <xdr:col>18</xdr:col>
      <xdr:colOff>504825</xdr:colOff>
      <xdr:row>22</xdr:row>
      <xdr:rowOff>117684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5912A4-A796-4F67-A80B-1937662724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7750" y="2926367"/>
          <a:ext cx="4152900" cy="195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152400</xdr:colOff>
      <xdr:row>34</xdr:row>
      <xdr:rowOff>23969</xdr:rowOff>
    </xdr:from>
    <xdr:to>
      <xdr:col>19</xdr:col>
      <xdr:colOff>209550</xdr:colOff>
      <xdr:row>43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FD8C6A-484B-A9B6-4B10-147EF00585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5450" y="7072469"/>
          <a:ext cx="3714750" cy="174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533400</xdr:colOff>
      <xdr:row>22</xdr:row>
      <xdr:rowOff>148977</xdr:rowOff>
    </xdr:from>
    <xdr:to>
      <xdr:col>18</xdr:col>
      <xdr:colOff>504825</xdr:colOff>
      <xdr:row>33</xdr:row>
      <xdr:rowOff>47625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4579CBE-8102-8063-CFE8-DECB341E33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0" y="4911477"/>
          <a:ext cx="4238625" cy="1994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590550</xdr:colOff>
      <xdr:row>54</xdr:row>
      <xdr:rowOff>28959</xdr:rowOff>
    </xdr:from>
    <xdr:to>
      <xdr:col>18</xdr:col>
      <xdr:colOff>361949</xdr:colOff>
      <xdr:row>61</xdr:row>
      <xdr:rowOff>28575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0FAC832-6870-4341-6560-A16BA2C02A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8375" y="10887459"/>
          <a:ext cx="2819399" cy="13331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152399</xdr:colOff>
      <xdr:row>44</xdr:row>
      <xdr:rowOff>2702</xdr:rowOff>
    </xdr:from>
    <xdr:to>
      <xdr:col>19</xdr:col>
      <xdr:colOff>276224</xdr:colOff>
      <xdr:row>53</xdr:row>
      <xdr:rowOff>76200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526AF5-1942-DE93-7B82-D00E376ABD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4" y="8956202"/>
          <a:ext cx="3781425" cy="1787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323850</xdr:colOff>
      <xdr:row>73</xdr:row>
      <xdr:rowOff>2644</xdr:rowOff>
    </xdr:from>
    <xdr:to>
      <xdr:col>19</xdr:col>
      <xdr:colOff>361950</xdr:colOff>
      <xdr:row>83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46FCEC-E4D5-9971-6F51-D8E90D73B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14671144"/>
          <a:ext cx="4305300" cy="203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542925</xdr:colOff>
      <xdr:row>3</xdr:row>
      <xdr:rowOff>19050</xdr:rowOff>
    </xdr:from>
    <xdr:to>
      <xdr:col>18</xdr:col>
      <xdr:colOff>276225</xdr:colOff>
      <xdr:row>11</xdr:row>
      <xdr:rowOff>186667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85AD66-5AF7-7BBF-0A85-75901B76D0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1550" y="590550"/>
          <a:ext cx="4000500" cy="1882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209550</xdr:colOff>
      <xdr:row>62</xdr:row>
      <xdr:rowOff>108045</xdr:rowOff>
    </xdr:from>
    <xdr:to>
      <xdr:col>19</xdr:col>
      <xdr:colOff>76200</xdr:colOff>
      <xdr:row>71</xdr:row>
      <xdr:rowOff>66674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2C1AB8-B2AF-C2AC-BAC3-18B79FDE6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2490545"/>
          <a:ext cx="3524250" cy="1673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85726</xdr:colOff>
      <xdr:row>2</xdr:row>
      <xdr:rowOff>139219</xdr:rowOff>
    </xdr:from>
    <xdr:to>
      <xdr:col>33</xdr:col>
      <xdr:colOff>352426</xdr:colOff>
      <xdr:row>11</xdr:row>
      <xdr:rowOff>97271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EBD8A1F-9478-7309-8008-12F9E4DD10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54751" y="520219"/>
          <a:ext cx="3924300" cy="1863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76200</xdr:colOff>
      <xdr:row>13</xdr:row>
      <xdr:rowOff>118695</xdr:rowOff>
    </xdr:from>
    <xdr:to>
      <xdr:col>33</xdr:col>
      <xdr:colOff>238125</xdr:colOff>
      <xdr:row>21</xdr:row>
      <xdr:rowOff>10669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8DD1078-DA78-6D74-BB5D-15E1D9508B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45225" y="2785695"/>
          <a:ext cx="3819525" cy="1796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47625</xdr:colOff>
      <xdr:row>61</xdr:row>
      <xdr:rowOff>12169</xdr:rowOff>
    </xdr:from>
    <xdr:to>
      <xdr:col>34</xdr:col>
      <xdr:colOff>85725</xdr:colOff>
      <xdr:row>71</xdr:row>
      <xdr:rowOff>142874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935C9F0-20A8-8881-A2EC-B837AE3653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16650" y="12204169"/>
          <a:ext cx="4305300" cy="203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590549</xdr:colOff>
      <xdr:row>22</xdr:row>
      <xdr:rowOff>148863</xdr:rowOff>
    </xdr:from>
    <xdr:to>
      <xdr:col>33</xdr:col>
      <xdr:colOff>200024</xdr:colOff>
      <xdr:row>30</xdr:row>
      <xdr:rowOff>161925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09012E8-30BC-96E8-6CBB-01F67432A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59574" y="4911363"/>
          <a:ext cx="3267075" cy="1537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161925</xdr:colOff>
      <xdr:row>50</xdr:row>
      <xdr:rowOff>67249</xdr:rowOff>
    </xdr:from>
    <xdr:to>
      <xdr:col>34</xdr:col>
      <xdr:colOff>123825</xdr:colOff>
      <xdr:row>60</xdr:row>
      <xdr:rowOff>161924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07DD45F-504B-4411-1EA2-96A32D98F9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30950" y="10163749"/>
          <a:ext cx="4229100" cy="199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361950</xdr:colOff>
      <xdr:row>41</xdr:row>
      <xdr:rowOff>35763</xdr:rowOff>
    </xdr:from>
    <xdr:to>
      <xdr:col>34</xdr:col>
      <xdr:colOff>47625</xdr:colOff>
      <xdr:row>50</xdr:row>
      <xdr:rowOff>180974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6A7F71D-9CF1-739C-5A94-AD999B144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30975" y="8417763"/>
          <a:ext cx="3952875" cy="18597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66675</xdr:colOff>
      <xdr:row>32</xdr:row>
      <xdr:rowOff>21081</xdr:rowOff>
    </xdr:from>
    <xdr:to>
      <xdr:col>33</xdr:col>
      <xdr:colOff>600074</xdr:colOff>
      <xdr:row>40</xdr:row>
      <xdr:rowOff>190499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6E41DC-D214-2B21-B3DA-369B6C9954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45300" y="6688581"/>
          <a:ext cx="3581399" cy="16934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47624</xdr:colOff>
      <xdr:row>73</xdr:row>
      <xdr:rowOff>187229</xdr:rowOff>
    </xdr:from>
    <xdr:to>
      <xdr:col>34</xdr:col>
      <xdr:colOff>123825</xdr:colOff>
      <xdr:row>84</xdr:row>
      <xdr:rowOff>153747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159AFCC-F676-CA87-EBA1-087E82C69C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16649" y="14665229"/>
          <a:ext cx="4343401" cy="2062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495300</xdr:colOff>
      <xdr:row>50</xdr:row>
      <xdr:rowOff>170626</xdr:rowOff>
    </xdr:from>
    <xdr:to>
      <xdr:col>47</xdr:col>
      <xdr:colOff>581024</xdr:colOff>
      <xdr:row>61</xdr:row>
      <xdr:rowOff>133350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B71A343-6236-1F1A-6BD4-E116AD79E1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79650" y="10267126"/>
          <a:ext cx="4352924" cy="205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381000</xdr:colOff>
      <xdr:row>1</xdr:row>
      <xdr:rowOff>164671</xdr:rowOff>
    </xdr:from>
    <xdr:to>
      <xdr:col>47</xdr:col>
      <xdr:colOff>400050</xdr:colOff>
      <xdr:row>11</xdr:row>
      <xdr:rowOff>85725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9B5BC27-AA28-6437-9C76-31E7CEE6FA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65350" y="355171"/>
          <a:ext cx="4286250" cy="20165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180975</xdr:colOff>
      <xdr:row>30</xdr:row>
      <xdr:rowOff>141955</xdr:rowOff>
    </xdr:from>
    <xdr:to>
      <xdr:col>47</xdr:col>
      <xdr:colOff>171449</xdr:colOff>
      <xdr:row>39</xdr:row>
      <xdr:rowOff>152399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02593C9-641E-0ED4-DF35-2365A81CB1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74925" y="6428455"/>
          <a:ext cx="3648074" cy="1724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266700</xdr:colOff>
      <xdr:row>61</xdr:row>
      <xdr:rowOff>148049</xdr:rowOff>
    </xdr:from>
    <xdr:to>
      <xdr:col>47</xdr:col>
      <xdr:colOff>371474</xdr:colOff>
      <xdr:row>71</xdr:row>
      <xdr:rowOff>22038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5F7BA45-A769-80B0-AB83-B04D76C78D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60650" y="12340049"/>
          <a:ext cx="3762374" cy="1778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485774</xdr:colOff>
      <xdr:row>40</xdr:row>
      <xdr:rowOff>53737</xdr:rowOff>
    </xdr:from>
    <xdr:to>
      <xdr:col>47</xdr:col>
      <xdr:colOff>476249</xdr:colOff>
      <xdr:row>50</xdr:row>
      <xdr:rowOff>161924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0CE775A-E9BC-FC0F-4268-4939F7A82B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93974" y="8245237"/>
          <a:ext cx="4257675" cy="2013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600075</xdr:colOff>
      <xdr:row>12</xdr:row>
      <xdr:rowOff>139394</xdr:rowOff>
    </xdr:from>
    <xdr:to>
      <xdr:col>47</xdr:col>
      <xdr:colOff>85725</xdr:colOff>
      <xdr:row>19</xdr:row>
      <xdr:rowOff>190499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2025C1-6917-DF55-E98D-84909F478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08275" y="2615894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95250</xdr:colOff>
      <xdr:row>20</xdr:row>
      <xdr:rowOff>137086</xdr:rowOff>
    </xdr:from>
    <xdr:to>
      <xdr:col>47</xdr:col>
      <xdr:colOff>257174</xdr:colOff>
      <xdr:row>30</xdr:row>
      <xdr:rowOff>38099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55135EC-EADE-3925-A781-E19F292A61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13050" y="4518586"/>
          <a:ext cx="3819524" cy="1806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514350</xdr:colOff>
      <xdr:row>73</xdr:row>
      <xdr:rowOff>57149</xdr:rowOff>
    </xdr:from>
    <xdr:to>
      <xdr:col>47</xdr:col>
      <xdr:colOff>314325</xdr:colOff>
      <xdr:row>81</xdr:row>
      <xdr:rowOff>159836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7436BF-EF56-0B0D-1522-3CBA4F4BE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32150" y="14535149"/>
          <a:ext cx="3457575" cy="1626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352426</xdr:colOff>
      <xdr:row>1</xdr:row>
      <xdr:rowOff>92428</xdr:rowOff>
    </xdr:from>
    <xdr:to>
      <xdr:col>59</xdr:col>
      <xdr:colOff>542926</xdr:colOff>
      <xdr:row>9</xdr:row>
      <xdr:rowOff>188345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5D24F5F-D40F-AADB-EEF3-E1E581952D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785426" y="282928"/>
          <a:ext cx="3848100" cy="18104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190499</xdr:colOff>
      <xdr:row>14</xdr:row>
      <xdr:rowOff>126457</xdr:rowOff>
    </xdr:from>
    <xdr:to>
      <xdr:col>60</xdr:col>
      <xdr:colOff>285750</xdr:colOff>
      <xdr:row>20</xdr:row>
      <xdr:rowOff>81263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DF4EABE-253A-44C6-2C5D-94737C89F4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214174" y="2983957"/>
          <a:ext cx="3143251" cy="147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390525</xdr:colOff>
      <xdr:row>21</xdr:row>
      <xdr:rowOff>174081</xdr:rowOff>
    </xdr:from>
    <xdr:to>
      <xdr:col>60</xdr:col>
      <xdr:colOff>352425</xdr:colOff>
      <xdr:row>29</xdr:row>
      <xdr:rowOff>66150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DF635F5-7A03-DDE9-DFA2-8FF6D9B95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14200" y="4746081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428625</xdr:colOff>
      <xdr:row>31</xdr:row>
      <xdr:rowOff>176216</xdr:rowOff>
    </xdr:from>
    <xdr:to>
      <xdr:col>60</xdr:col>
      <xdr:colOff>164399</xdr:colOff>
      <xdr:row>38</xdr:row>
      <xdr:rowOff>152400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E5C044C-6A2E-3D53-C276-0AD90B40EB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52300" y="6653216"/>
          <a:ext cx="2783774" cy="1309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95250</xdr:colOff>
      <xdr:row>72</xdr:row>
      <xdr:rowOff>106356</xdr:rowOff>
    </xdr:from>
    <xdr:to>
      <xdr:col>61</xdr:col>
      <xdr:colOff>361950</xdr:colOff>
      <xdr:row>82</xdr:row>
      <xdr:rowOff>47624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EFCF36B-996F-A1E9-D51B-25EB6E79C3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18925" y="14393856"/>
          <a:ext cx="3924300" cy="1846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400050</xdr:colOff>
      <xdr:row>49</xdr:row>
      <xdr:rowOff>168564</xdr:rowOff>
    </xdr:from>
    <xdr:to>
      <xdr:col>61</xdr:col>
      <xdr:colOff>400050</xdr:colOff>
      <xdr:row>59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3314805-D890-B96E-B4D8-C4C0105E29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23725" y="10074564"/>
          <a:ext cx="3657600" cy="17364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438150</xdr:colOff>
      <xdr:row>40</xdr:row>
      <xdr:rowOff>55559</xdr:rowOff>
    </xdr:from>
    <xdr:to>
      <xdr:col>61</xdr:col>
      <xdr:colOff>228600</xdr:colOff>
      <xdr:row>48</xdr:row>
      <xdr:rowOff>161925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70F98E2-B7ED-ADB0-2606-DC5E56B5F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61825" y="8247059"/>
          <a:ext cx="3448050" cy="1630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56</xdr:col>
      <xdr:colOff>190499</xdr:colOff>
      <xdr:row>61</xdr:row>
      <xdr:rowOff>64720</xdr:rowOff>
    </xdr:from>
    <xdr:to>
      <xdr:col>62</xdr:col>
      <xdr:colOff>142874</xdr:colOff>
      <xdr:row>70</xdr:row>
      <xdr:rowOff>57150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C3B3203-7519-F641-52FC-84AF9EB9DA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823774" y="12256720"/>
          <a:ext cx="3609975" cy="1706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561975</xdr:colOff>
      <xdr:row>19</xdr:row>
      <xdr:rowOff>182500</xdr:rowOff>
    </xdr:from>
    <xdr:to>
      <xdr:col>73</xdr:col>
      <xdr:colOff>342900</xdr:colOff>
      <xdr:row>28</xdr:row>
      <xdr:rowOff>85724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04F921-40EE-72F8-DAA5-0A4681BCD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00850" y="4373500"/>
          <a:ext cx="3438525" cy="1617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419100</xdr:colOff>
      <xdr:row>29</xdr:row>
      <xdr:rowOff>93543</xdr:rowOff>
    </xdr:from>
    <xdr:to>
      <xdr:col>76</xdr:col>
      <xdr:colOff>38100</xdr:colOff>
      <xdr:row>40</xdr:row>
      <xdr:rowOff>123824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44582B9-B4D8-D033-901E-00D6624F16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58100" y="6189543"/>
          <a:ext cx="4495800" cy="2125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190500</xdr:colOff>
      <xdr:row>11</xdr:row>
      <xdr:rowOff>183683</xdr:rowOff>
    </xdr:from>
    <xdr:to>
      <xdr:col>74</xdr:col>
      <xdr:colOff>495300</xdr:colOff>
      <xdr:row>19</xdr:row>
      <xdr:rowOff>142875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12A59C9-6D6C-8817-FF61-252AE6B79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529500" y="2469683"/>
          <a:ext cx="3962400" cy="18641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9524</xdr:colOff>
      <xdr:row>40</xdr:row>
      <xdr:rowOff>152110</xdr:rowOff>
    </xdr:from>
    <xdr:to>
      <xdr:col>74</xdr:col>
      <xdr:colOff>533399</xdr:colOff>
      <xdr:row>49</xdr:row>
      <xdr:rowOff>133349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F5BAF81-33B9-CF5D-D6F8-CE1C922C4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58124" y="8343610"/>
          <a:ext cx="3571875" cy="16957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476250</xdr:colOff>
      <xdr:row>70</xdr:row>
      <xdr:rowOff>144495</xdr:rowOff>
    </xdr:from>
    <xdr:to>
      <xdr:col>76</xdr:col>
      <xdr:colOff>457200</xdr:colOff>
      <xdr:row>81</xdr:row>
      <xdr:rowOff>47624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4D60C43-A43A-A69E-F922-27A928A26A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24850" y="14050995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200025</xdr:colOff>
      <xdr:row>60</xdr:row>
      <xdr:rowOff>57112</xdr:rowOff>
    </xdr:from>
    <xdr:to>
      <xdr:col>76</xdr:col>
      <xdr:colOff>47625</xdr:colOff>
      <xdr:row>69</xdr:row>
      <xdr:rowOff>0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F3703F7F-6FA1-EEF7-BC08-45834A485F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67775" y="12058612"/>
          <a:ext cx="3505200" cy="1657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9525</xdr:colOff>
      <xdr:row>50</xdr:row>
      <xdr:rowOff>134312</xdr:rowOff>
    </xdr:from>
    <xdr:to>
      <xdr:col>76</xdr:col>
      <xdr:colOff>161924</xdr:colOff>
      <xdr:row>60</xdr:row>
      <xdr:rowOff>38099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758B32B2-20AC-6D18-1A0C-F405960676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77275" y="10230812"/>
          <a:ext cx="3809999" cy="18087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171449</xdr:colOff>
      <xdr:row>3</xdr:row>
      <xdr:rowOff>152400</xdr:rowOff>
    </xdr:from>
    <xdr:to>
      <xdr:col>74</xdr:col>
      <xdr:colOff>238124</xdr:colOff>
      <xdr:row>10</xdr:row>
      <xdr:rowOff>101134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007A969-9C33-1826-DB95-7739AAD358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29599" y="723900"/>
          <a:ext cx="3114675" cy="1472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361950</xdr:colOff>
      <xdr:row>12</xdr:row>
      <xdr:rowOff>62108</xdr:rowOff>
    </xdr:from>
    <xdr:to>
      <xdr:col>89</xdr:col>
      <xdr:colOff>133350</xdr:colOff>
      <xdr:row>20</xdr:row>
      <xdr:rowOff>57150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D9D4099-292C-29C3-930C-F5BEF084D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44900" y="2538608"/>
          <a:ext cx="4038600" cy="1900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114300</xdr:colOff>
      <xdr:row>72</xdr:row>
      <xdr:rowOff>111702</xdr:rowOff>
    </xdr:from>
    <xdr:to>
      <xdr:col>88</xdr:col>
      <xdr:colOff>590549</xdr:colOff>
      <xdr:row>79</xdr:row>
      <xdr:rowOff>161924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A1093C1-0D40-E368-D938-A1111BB55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06975" y="14399202"/>
          <a:ext cx="2914649" cy="13837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523875</xdr:colOff>
      <xdr:row>61</xdr:row>
      <xdr:rowOff>100541</xdr:rowOff>
    </xdr:from>
    <xdr:to>
      <xdr:col>90</xdr:col>
      <xdr:colOff>238124</xdr:colOff>
      <xdr:row>71</xdr:row>
      <xdr:rowOff>85724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3450718B-D2EC-CBCF-11F7-00363AFDAE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06950" y="12292541"/>
          <a:ext cx="3981449" cy="1890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495300</xdr:colOff>
      <xdr:row>30</xdr:row>
      <xdr:rowOff>79323</xdr:rowOff>
    </xdr:from>
    <xdr:to>
      <xdr:col>88</xdr:col>
      <xdr:colOff>542924</xdr:colOff>
      <xdr:row>38</xdr:row>
      <xdr:rowOff>19049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69CCFD6-A681-F962-79F0-F6DDD961D8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78375" y="6365823"/>
          <a:ext cx="3095624" cy="1463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538406</xdr:colOff>
      <xdr:row>50</xdr:row>
      <xdr:rowOff>66674</xdr:rowOff>
    </xdr:from>
    <xdr:to>
      <xdr:col>90</xdr:col>
      <xdr:colOff>57150</xdr:colOff>
      <xdr:row>59</xdr:row>
      <xdr:rowOff>133349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C1613F67-46E0-C896-B08F-1D4E810B1B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1481" y="10163174"/>
          <a:ext cx="3785944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228600</xdr:colOff>
      <xdr:row>1</xdr:row>
      <xdr:rowOff>189345</xdr:rowOff>
    </xdr:from>
    <xdr:to>
      <xdr:col>89</xdr:col>
      <xdr:colOff>438150</xdr:colOff>
      <xdr:row>12</xdr:row>
      <xdr:rowOff>9524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EF8C228-2FFE-D90D-F741-DBEB1899B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2075" y="379845"/>
          <a:ext cx="4476750" cy="2106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57150</xdr:colOff>
      <xdr:row>20</xdr:row>
      <xdr:rowOff>113419</xdr:rowOff>
    </xdr:from>
    <xdr:to>
      <xdr:col>89</xdr:col>
      <xdr:colOff>95250</xdr:colOff>
      <xdr:row>29</xdr:row>
      <xdr:rowOff>123824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8266410-76E9-F62D-7789-F6163FD68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0225" y="4494919"/>
          <a:ext cx="3695700" cy="1724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152400</xdr:colOff>
      <xdr:row>39</xdr:row>
      <xdr:rowOff>160334</xdr:rowOff>
    </xdr:from>
    <xdr:to>
      <xdr:col>89</xdr:col>
      <xdr:colOff>552450</xdr:colOff>
      <xdr:row>48</xdr:row>
      <xdr:rowOff>76200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51184C9E-C928-E676-4F97-C2A997CDD6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45075" y="8161334"/>
          <a:ext cx="3448050" cy="1630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Frank Fu" id="{6F1C96C9-FA2F-43CE-BA39-BCEDB17352DD}" userId="Frank Fu" providerId="None"/>
</personList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I3" dT="2022-07-28T11:41:30.35" personId="{6F1C96C9-FA2F-43CE-BA39-BCEDB17352DD}" id="{712E8708-605D-498B-BD74-9408B8D98844}">
    <text xml:space="preserve">0.99 one time </text>
  </threadedComment>
  <threadedComment ref="J3" dT="2022-07-28T09:47:30.62" personId="{6F1C96C9-FA2F-43CE-BA39-BCEDB17352DD}" id="{B6CC7079-D3B4-4062-BD6D-649A25805C08}">
    <text>Only when neuron number = 3  meet the criteria, so use repeat test, test number = 30</text>
  </threadedComment>
  <threadedComment ref="I7" dT="2022-07-29T00:20:42.28" personId="{6F1C96C9-FA2F-43CE-BA39-BCEDB17352DD}" id="{362B037C-B03F-4821-94BD-83BB3F96C8E8}">
    <text>One time 0.7747 30 times 0.979</text>
  </threadedComment>
  <threadedComment ref="J7" dT="2022-07-29T00:22:02.88" personId="{6F1C96C9-FA2F-43CE-BA39-BCEDB17352DD}" id="{5F3E012E-D362-4D7E-A3E1-521E4B72996B}">
    <text>One when neuron number = 10 meet creteria</text>
  </threadedComment>
  <threadedComment ref="K7" dT="2022-07-29T01:16:09.35" personId="{6F1C96C9-FA2F-43CE-BA39-BCEDB17352DD}" id="{977CCAD3-8042-4512-98E7-3A14E78017C3}">
    <text xml:space="preserve">0.268 one time
</text>
  </threadedComment>
  <threadedComment ref="I9" dT="2022-07-28T11:22:15.71" personId="{6F1C96C9-FA2F-43CE-BA39-BCEDB17352DD}" id="{DDAF9556-974E-483A-899C-1BA9299FE544}">
    <text>0.083 one time 30 tests 0</text>
  </threadedComment>
  <threadedComment ref="I10" dT="2022-07-28T16:51:26.89" personId="{6F1C96C9-FA2F-43CE-BA39-BCEDB17352DD}" id="{75BFEE8C-CEF1-4F54-BBDC-7EDDF23194A4}">
    <text xml:space="preserve">0.928 30 times 0.428 one test
</text>
  </threadedComment>
  <threadedComment ref="J10" dT="2022-07-28T11:37:21.82" personId="{6F1C96C9-FA2F-43CE-BA39-BCEDB17352DD}" id="{29E8AB2D-2A21-466B-A035-E24EAA9D3F90}">
    <text>30 times 12 neuron 
1 times 0.525</text>
  </threadedComment>
  <threadedComment ref="K10" dT="2022-07-28T11:06:09.45" personId="{6F1C96C9-FA2F-43CE-BA39-BCEDB17352DD}" id="{DDAC7BC5-BB07-403E-9BA5-529964F400C4}">
    <text xml:space="preserve">Repeat 30 test
</text>
  </threadedComment>
  <threadedComment ref="K11" dT="2022-07-28T11:06:09.45" personId="{6F1C96C9-FA2F-43CE-BA39-BCEDB17352DD}" id="{468E0115-45C6-4783-A128-2AC4B81A1F66}">
    <text xml:space="preserve">Repeat 30 test
</text>
  </threadedComment>
  <threadedComment ref="K13" dT="2022-07-28T11:06:09.45" personId="{6F1C96C9-FA2F-43CE-BA39-BCEDB17352DD}" id="{4E794E75-90B6-4D15-8CF8-B476BA24788C}">
    <text xml:space="preserve">Repeat 30 test
</text>
  </threadedComment>
  <threadedComment ref="I18" dT="2022-07-29T01:28:51.15" personId="{6F1C96C9-FA2F-43CE-BA39-BCEDB17352DD}" id="{B3DD02C9-C73D-48B1-AE66-991CC77F071A}">
    <text xml:space="preserve">0.5 one time
</text>
  </threadedComment>
  <threadedComment ref="J18" dT="2022-07-29T03:45:06.66" personId="{6F1C96C9-FA2F-43CE-BA39-BCEDB17352DD}" id="{185B2870-C593-44D7-B89F-E164D4BAE17D}">
    <text>15 neuron units</text>
  </threadedComment>
  <threadedComment ref="I21" dT="2022-07-29T22:14:06.62" personId="{6F1C96C9-FA2F-43CE-BA39-BCEDB17352DD}" id="{6629E524-CF23-44FC-B855-594C1E428A24}">
    <text>0.303 ontime</text>
  </threadedComment>
  <threadedComment ref="I24" dT="2022-07-29T04:55:40.20" personId="{6F1C96C9-FA2F-43CE-BA39-BCEDB17352DD}" id="{D04FC2CA-4D6D-417A-9ADE-176306B24B16}">
    <text xml:space="preserve">0.197 one time
</text>
  </threadedComment>
  <threadedComment ref="J30" dT="2022-07-29T03:59:40.16" personId="{6F1C96C9-FA2F-43CE-BA39-BCEDB17352DD}" id="{9E0CD5EA-4BBA-474C-A232-BA3DE608BB2B}">
    <text>23 nurons</text>
  </threadedComment>
  <threadedComment ref="O42" dT="2022-08-10T10:09:34.77" personId="{6F1C96C9-FA2F-43CE-BA39-BCEDB17352DD}" id="{71984183-DAC2-40B8-BA90-96EF5F7D9A2C}">
    <text>0.69 one time 0.998 30times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microsoft.com/office/2017/10/relationships/threadedComment" Target="../threadedComments/threadedComment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FF58CE-1121-44FF-A9DD-6B3ABAC06201}">
  <dimension ref="G1:AT61"/>
  <sheetViews>
    <sheetView topLeftCell="X1" zoomScale="85" zoomScaleNormal="85" workbookViewId="0">
      <selection activeCell="BB20" sqref="BB20"/>
    </sheetView>
  </sheetViews>
  <sheetFormatPr defaultRowHeight="15" x14ac:dyDescent="0.25"/>
  <cols>
    <col min="7" max="7" width="33.85546875" bestFit="1" customWidth="1"/>
    <col min="8" max="8" width="9.42578125" bestFit="1" customWidth="1"/>
    <col min="9" max="9" width="11.140625" bestFit="1" customWidth="1"/>
    <col min="10" max="11" width="11.28515625" bestFit="1" customWidth="1"/>
    <col min="12" max="12" width="17.7109375" style="26" customWidth="1"/>
    <col min="13" max="13" width="26.7109375" bestFit="1" customWidth="1"/>
    <col min="14" max="14" width="10.28515625" customWidth="1"/>
    <col min="15" max="15" width="12.85546875" bestFit="1" customWidth="1"/>
    <col min="16" max="16" width="12.7109375" bestFit="1" customWidth="1"/>
    <col min="17" max="17" width="12.85546875" customWidth="1"/>
    <col min="18" max="19" width="10.42578125" bestFit="1" customWidth="1"/>
    <col min="20" max="20" width="8.85546875" style="26"/>
    <col min="21" max="21" width="9" style="26" customWidth="1"/>
    <col min="22" max="22" width="8.85546875" style="26"/>
    <col min="24" max="24" width="33.42578125" customWidth="1"/>
    <col min="25" max="25" width="32.5703125" customWidth="1"/>
    <col min="26" max="26" width="13.7109375" bestFit="1" customWidth="1"/>
    <col min="27" max="27" width="10.28515625" bestFit="1" customWidth="1"/>
    <col min="28" max="28" width="10.85546875" bestFit="1" customWidth="1"/>
    <col min="29" max="29" width="9.7109375" bestFit="1" customWidth="1"/>
    <col min="32" max="32" width="10.42578125" bestFit="1" customWidth="1"/>
    <col min="33" max="33" width="8.7109375" bestFit="1" customWidth="1"/>
    <col min="40" max="40" width="15.7109375" customWidth="1"/>
    <col min="41" max="41" width="12" bestFit="1" customWidth="1"/>
    <col min="42" max="42" width="6.140625" bestFit="1" customWidth="1"/>
    <col min="43" max="43" width="5.7109375" bestFit="1" customWidth="1"/>
    <col min="44" max="44" width="7.28515625" bestFit="1" customWidth="1"/>
  </cols>
  <sheetData>
    <row r="1" spans="7:46" x14ac:dyDescent="0.25">
      <c r="M1" s="26"/>
      <c r="N1" s="26"/>
      <c r="O1" s="26"/>
      <c r="P1" s="26"/>
      <c r="Q1" s="26"/>
      <c r="R1" s="26"/>
      <c r="S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M1" s="26"/>
      <c r="AN1" s="26"/>
      <c r="AO1" s="26"/>
      <c r="AP1" s="26"/>
      <c r="AQ1" s="26"/>
      <c r="AR1" s="26"/>
      <c r="AS1" s="26"/>
    </row>
    <row r="2" spans="7:46" ht="45" x14ac:dyDescent="0.25">
      <c r="G2" s="12" t="s">
        <v>0</v>
      </c>
      <c r="H2" s="12" t="s">
        <v>2</v>
      </c>
      <c r="I2" s="12" t="s">
        <v>1</v>
      </c>
      <c r="J2" s="12" t="s">
        <v>9</v>
      </c>
      <c r="K2" s="18" t="s">
        <v>8</v>
      </c>
      <c r="M2" s="14" t="s">
        <v>0</v>
      </c>
      <c r="N2" s="12" t="s">
        <v>2</v>
      </c>
      <c r="O2" s="12" t="s">
        <v>20</v>
      </c>
      <c r="P2" s="12" t="s">
        <v>35</v>
      </c>
      <c r="Q2" s="14" t="s">
        <v>33</v>
      </c>
      <c r="R2" s="14" t="s">
        <v>34</v>
      </c>
      <c r="S2" s="12" t="s">
        <v>32</v>
      </c>
      <c r="X2" s="26"/>
      <c r="Y2" s="29" t="s">
        <v>0</v>
      </c>
      <c r="Z2" s="30" t="s">
        <v>64</v>
      </c>
      <c r="AA2" s="30" t="s">
        <v>58</v>
      </c>
      <c r="AB2" s="30" t="s">
        <v>59</v>
      </c>
      <c r="AC2" s="29" t="s">
        <v>2</v>
      </c>
      <c r="AD2" s="29" t="s">
        <v>33</v>
      </c>
      <c r="AE2" s="29" t="s">
        <v>34</v>
      </c>
      <c r="AF2" s="29" t="s">
        <v>32</v>
      </c>
      <c r="AG2" s="30" t="s">
        <v>60</v>
      </c>
      <c r="AH2" s="26"/>
      <c r="AM2" s="26"/>
      <c r="AN2" s="29" t="s">
        <v>0</v>
      </c>
      <c r="AO2" s="30" t="s">
        <v>66</v>
      </c>
      <c r="AP2" s="30" t="s">
        <v>69</v>
      </c>
      <c r="AQ2" s="30" t="s">
        <v>68</v>
      </c>
      <c r="AR2" s="30" t="s">
        <v>67</v>
      </c>
      <c r="AS2" s="26"/>
      <c r="AT2" s="26"/>
    </row>
    <row r="3" spans="7:46" ht="15" customHeight="1" x14ac:dyDescent="0.25">
      <c r="G3" s="131" t="s">
        <v>10</v>
      </c>
      <c r="H3" s="9" t="s">
        <v>3</v>
      </c>
      <c r="I3" s="10">
        <v>0.60599999999999998</v>
      </c>
      <c r="J3" s="11">
        <v>6.0000000000000001E-3</v>
      </c>
      <c r="K3" s="19">
        <v>0.99</v>
      </c>
      <c r="M3" s="121" t="s">
        <v>22</v>
      </c>
      <c r="N3" s="1" t="s">
        <v>3</v>
      </c>
      <c r="O3" s="4">
        <v>8.0000000000000004E-4</v>
      </c>
      <c r="P3" s="144" t="s">
        <v>36</v>
      </c>
      <c r="Q3" s="1">
        <v>0.64439999999999997</v>
      </c>
      <c r="R3" s="1">
        <v>0.88880000000000003</v>
      </c>
      <c r="S3" s="17">
        <f t="shared" ref="S3:S29" si="0">(R3-Q3)/Q3</f>
        <v>0.3792675356921168</v>
      </c>
      <c r="X3" s="26"/>
      <c r="Y3" s="121" t="s">
        <v>37</v>
      </c>
      <c r="Z3" s="125">
        <v>0.5</v>
      </c>
      <c r="AA3" s="123" t="s">
        <v>48</v>
      </c>
      <c r="AB3" s="125">
        <v>12</v>
      </c>
      <c r="AC3" s="1" t="s">
        <v>4</v>
      </c>
      <c r="AD3" s="13">
        <v>0.71399999999999997</v>
      </c>
      <c r="AE3" s="6">
        <v>0.76900000000000002</v>
      </c>
      <c r="AF3" s="32">
        <f t="shared" ref="AF3:AF8" si="1">(AE3-AD3)/AD3</f>
        <v>7.7030812324930045E-2</v>
      </c>
      <c r="AG3" s="13">
        <v>1</v>
      </c>
      <c r="AH3" s="26"/>
      <c r="AM3" s="26"/>
      <c r="AN3" s="121" t="s">
        <v>37</v>
      </c>
      <c r="AO3" s="121">
        <v>30</v>
      </c>
      <c r="AP3" s="121">
        <v>60</v>
      </c>
      <c r="AQ3" s="1" t="s">
        <v>3</v>
      </c>
      <c r="AR3" s="4">
        <v>2.9999999999999997E-4</v>
      </c>
      <c r="AS3" s="26"/>
      <c r="AT3" s="26"/>
    </row>
    <row r="4" spans="7:46" x14ac:dyDescent="0.25">
      <c r="G4" s="132"/>
      <c r="H4" s="9" t="s">
        <v>4</v>
      </c>
      <c r="I4" s="10">
        <v>0.96</v>
      </c>
      <c r="J4" s="10">
        <v>0.111</v>
      </c>
      <c r="K4" s="19">
        <v>1</v>
      </c>
      <c r="M4" s="122"/>
      <c r="N4" s="1" t="s">
        <v>4</v>
      </c>
      <c r="O4" s="2">
        <v>1.2999999999999999E-3</v>
      </c>
      <c r="P4" s="142"/>
      <c r="Q4" s="1">
        <v>0.72599999999999998</v>
      </c>
      <c r="R4" s="1">
        <v>0.85367999999999999</v>
      </c>
      <c r="S4" s="17">
        <f t="shared" si="0"/>
        <v>0.17586776859504136</v>
      </c>
      <c r="X4" s="26"/>
      <c r="Y4" s="121"/>
      <c r="Z4" s="125"/>
      <c r="AA4" s="123"/>
      <c r="AB4" s="125"/>
      <c r="AC4" s="1" t="s">
        <v>5</v>
      </c>
      <c r="AD4" s="13">
        <v>0.58299999999999996</v>
      </c>
      <c r="AE4" s="6">
        <v>0.67700000000000005</v>
      </c>
      <c r="AF4" s="32">
        <f t="shared" si="1"/>
        <v>0.16123499142367081</v>
      </c>
      <c r="AG4" s="13">
        <v>1</v>
      </c>
      <c r="AH4" s="26"/>
      <c r="AM4" s="26"/>
      <c r="AN4" s="122"/>
      <c r="AO4" s="122"/>
      <c r="AP4" s="122"/>
      <c r="AQ4" s="1" t="s">
        <v>4</v>
      </c>
      <c r="AR4" s="31" t="s">
        <v>65</v>
      </c>
      <c r="AS4" s="26"/>
      <c r="AT4" s="26"/>
    </row>
    <row r="5" spans="7:46" x14ac:dyDescent="0.25">
      <c r="G5" s="132"/>
      <c r="H5" s="9" t="s">
        <v>5</v>
      </c>
      <c r="I5" s="10">
        <v>0.97460000000000002</v>
      </c>
      <c r="J5" s="10">
        <v>0.11600000000000001</v>
      </c>
      <c r="K5" s="19">
        <v>0.99</v>
      </c>
      <c r="M5" s="122"/>
      <c r="N5" s="1" t="s">
        <v>5</v>
      </c>
      <c r="O5" s="2">
        <v>4.9299999999999997E-2</v>
      </c>
      <c r="P5" s="143"/>
      <c r="Q5" s="1">
        <v>0.60619999999999996</v>
      </c>
      <c r="R5" s="1">
        <v>0.9375</v>
      </c>
      <c r="S5" s="17">
        <f t="shared" si="0"/>
        <v>0.54651930056087106</v>
      </c>
      <c r="X5" s="26"/>
      <c r="Y5" s="121" t="s">
        <v>47</v>
      </c>
      <c r="Z5" s="125">
        <v>0.5</v>
      </c>
      <c r="AA5" s="123" t="s">
        <v>50</v>
      </c>
      <c r="AB5" s="125">
        <v>30</v>
      </c>
      <c r="AC5" s="1" t="s">
        <v>4</v>
      </c>
      <c r="AD5" s="13">
        <v>0.63300000000000001</v>
      </c>
      <c r="AE5" s="33" t="s">
        <v>61</v>
      </c>
      <c r="AF5" s="32">
        <f t="shared" si="1"/>
        <v>0.37440758293838861</v>
      </c>
      <c r="AG5" s="13">
        <v>4</v>
      </c>
      <c r="AH5" s="26"/>
      <c r="AM5" s="26"/>
      <c r="AN5" s="122"/>
      <c r="AO5" s="122"/>
      <c r="AP5" s="122"/>
      <c r="AQ5" s="1" t="s">
        <v>5</v>
      </c>
      <c r="AR5" s="31" t="s">
        <v>65</v>
      </c>
      <c r="AS5" s="26"/>
      <c r="AT5" s="26"/>
    </row>
    <row r="6" spans="7:46" ht="15" customHeight="1" x14ac:dyDescent="0.25">
      <c r="G6" s="125" t="s">
        <v>13</v>
      </c>
      <c r="H6" s="1" t="s">
        <v>3</v>
      </c>
      <c r="I6" s="6">
        <v>0</v>
      </c>
      <c r="J6" s="6">
        <v>0</v>
      </c>
      <c r="K6" s="20">
        <v>0</v>
      </c>
      <c r="M6" s="125" t="s">
        <v>31</v>
      </c>
      <c r="N6" s="1" t="s">
        <v>3</v>
      </c>
      <c r="O6" s="6">
        <v>0</v>
      </c>
      <c r="P6" s="141"/>
      <c r="Q6" s="1">
        <v>0.76870000000000005</v>
      </c>
      <c r="R6" s="1">
        <v>0.97399999999999998</v>
      </c>
      <c r="S6" s="17">
        <f t="shared" si="0"/>
        <v>0.26707428125406518</v>
      </c>
      <c r="X6" s="26"/>
      <c r="Y6" s="121"/>
      <c r="Z6" s="125"/>
      <c r="AA6" s="123"/>
      <c r="AB6" s="125"/>
      <c r="AC6" s="1" t="s">
        <v>5</v>
      </c>
      <c r="AD6" s="13">
        <v>0.873</v>
      </c>
      <c r="AE6" s="6">
        <v>0.95699999999999996</v>
      </c>
      <c r="AF6" s="32">
        <f t="shared" si="1"/>
        <v>9.6219931271477627E-2</v>
      </c>
      <c r="AG6" s="13">
        <v>4</v>
      </c>
      <c r="AH6" s="26"/>
      <c r="AM6" s="26"/>
      <c r="AN6" s="125" t="s">
        <v>44</v>
      </c>
      <c r="AO6" s="121">
        <v>30</v>
      </c>
      <c r="AP6" s="125">
        <v>20</v>
      </c>
      <c r="AQ6" s="1" t="s">
        <v>3</v>
      </c>
      <c r="AR6" s="31" t="s">
        <v>65</v>
      </c>
      <c r="AS6" s="26"/>
      <c r="AT6" s="26"/>
    </row>
    <row r="7" spans="7:46" ht="15" customHeight="1" x14ac:dyDescent="0.25">
      <c r="G7" s="126"/>
      <c r="H7" s="1" t="s">
        <v>5</v>
      </c>
      <c r="I7" s="3">
        <v>0.97899999999999998</v>
      </c>
      <c r="J7" s="2">
        <v>0</v>
      </c>
      <c r="K7" s="21">
        <v>0</v>
      </c>
      <c r="M7" s="126"/>
      <c r="N7" s="1" t="s">
        <v>4</v>
      </c>
      <c r="O7" s="4">
        <v>0</v>
      </c>
      <c r="P7" s="142"/>
      <c r="Q7" s="1">
        <v>0.70286999999999999</v>
      </c>
      <c r="R7" s="1">
        <v>0.92398000000000002</v>
      </c>
      <c r="S7" s="17">
        <f t="shared" si="0"/>
        <v>0.31458164383171855</v>
      </c>
      <c r="X7" s="26"/>
      <c r="Y7" s="121" t="s">
        <v>45</v>
      </c>
      <c r="Z7" s="125">
        <v>0.3</v>
      </c>
      <c r="AA7" s="123" t="s">
        <v>63</v>
      </c>
      <c r="AB7" s="125">
        <v>21</v>
      </c>
      <c r="AC7" s="1" t="s">
        <v>4</v>
      </c>
      <c r="AD7" s="13">
        <v>0.29299999999999998</v>
      </c>
      <c r="AE7" s="6">
        <v>0.32100000000000001</v>
      </c>
      <c r="AF7" s="32">
        <f t="shared" si="1"/>
        <v>9.5563139931740704E-2</v>
      </c>
      <c r="AG7" s="13">
        <v>7</v>
      </c>
      <c r="AH7" s="26"/>
      <c r="AM7" s="26"/>
      <c r="AN7" s="126"/>
      <c r="AO7" s="122"/>
      <c r="AP7" s="126"/>
      <c r="AQ7" s="1" t="s">
        <v>4</v>
      </c>
      <c r="AR7" s="31" t="s">
        <v>65</v>
      </c>
      <c r="AS7" s="26"/>
      <c r="AT7" s="26"/>
    </row>
    <row r="8" spans="7:46" x14ac:dyDescent="0.25">
      <c r="G8" s="126"/>
      <c r="I8" s="3">
        <v>1</v>
      </c>
      <c r="J8" s="2">
        <v>0</v>
      </c>
      <c r="K8" s="20">
        <v>0</v>
      </c>
      <c r="M8" s="126"/>
      <c r="N8" s="1" t="s">
        <v>5</v>
      </c>
      <c r="O8" s="4">
        <v>0</v>
      </c>
      <c r="P8" s="143"/>
      <c r="Q8" s="1">
        <v>0.71413000000000004</v>
      </c>
      <c r="R8" s="1">
        <v>0.96367000000000003</v>
      </c>
      <c r="S8" s="17">
        <f t="shared" si="0"/>
        <v>0.34943217621441469</v>
      </c>
      <c r="X8" s="26"/>
      <c r="Y8" s="121"/>
      <c r="Z8" s="125"/>
      <c r="AA8" s="123"/>
      <c r="AB8" s="125"/>
      <c r="AC8" s="1" t="s">
        <v>5</v>
      </c>
      <c r="AD8" s="13">
        <v>0.16700000000000001</v>
      </c>
      <c r="AE8" s="6">
        <v>0.246</v>
      </c>
      <c r="AF8" s="32">
        <f t="shared" si="1"/>
        <v>0.47305389221556876</v>
      </c>
      <c r="AG8" s="13">
        <v>6</v>
      </c>
      <c r="AH8" s="26"/>
      <c r="AM8" s="26"/>
      <c r="AN8" s="126"/>
      <c r="AO8" s="122"/>
      <c r="AP8" s="126"/>
      <c r="AQ8" s="1" t="s">
        <v>5</v>
      </c>
      <c r="AR8" s="31" t="s">
        <v>65</v>
      </c>
      <c r="AS8" s="26"/>
      <c r="AT8" s="26"/>
    </row>
    <row r="9" spans="7:46" ht="15" customHeight="1" x14ac:dyDescent="0.25">
      <c r="G9" s="125" t="s">
        <v>6</v>
      </c>
      <c r="H9" s="1" t="s">
        <v>3</v>
      </c>
      <c r="I9" s="4">
        <v>0</v>
      </c>
      <c r="J9" s="6">
        <v>1.4999999999999999E-2</v>
      </c>
      <c r="K9" s="21">
        <v>8.9999999999999998E-4</v>
      </c>
      <c r="M9" s="125" t="s">
        <v>30</v>
      </c>
      <c r="N9" s="1" t="s">
        <v>3</v>
      </c>
      <c r="O9" s="4">
        <v>9.1000000000000004E-3</v>
      </c>
      <c r="P9" s="4"/>
      <c r="Q9" s="1">
        <v>0.39</v>
      </c>
      <c r="R9" s="1">
        <v>0.61665999999999999</v>
      </c>
      <c r="S9" s="17">
        <f t="shared" si="0"/>
        <v>0.58117948717948709</v>
      </c>
      <c r="X9" s="26"/>
      <c r="Y9" s="121" t="s">
        <v>46</v>
      </c>
      <c r="Z9" s="125">
        <v>0.4</v>
      </c>
      <c r="AA9" s="123" t="s">
        <v>54</v>
      </c>
      <c r="AB9" s="125">
        <v>43</v>
      </c>
      <c r="AC9" s="1" t="s">
        <v>4</v>
      </c>
      <c r="AD9" s="28" t="s">
        <v>56</v>
      </c>
      <c r="AE9" s="6">
        <v>0.35899999999999999</v>
      </c>
      <c r="AF9" s="32">
        <f t="shared" ref="AF9:AF12" si="2">(AE9-AD9)/AD9</f>
        <v>0.99444444444444446</v>
      </c>
      <c r="AG9" s="13">
        <v>10</v>
      </c>
      <c r="AH9" s="26"/>
      <c r="AM9" s="26"/>
      <c r="AN9" s="125" t="s">
        <v>38</v>
      </c>
      <c r="AO9" s="125">
        <v>1</v>
      </c>
      <c r="AP9" s="125">
        <v>30</v>
      </c>
      <c r="AQ9" s="1" t="s">
        <v>3</v>
      </c>
      <c r="AR9" s="4">
        <v>2.0000000000000001E-4</v>
      </c>
      <c r="AS9" s="26"/>
      <c r="AT9" s="26"/>
    </row>
    <row r="10" spans="7:46" x14ac:dyDescent="0.25">
      <c r="G10" s="126"/>
      <c r="H10" s="1" t="s">
        <v>4</v>
      </c>
      <c r="I10" s="3">
        <v>0.92800000000000005</v>
      </c>
      <c r="J10" s="4">
        <v>8.6999999999999994E-3</v>
      </c>
      <c r="K10" s="22">
        <v>0</v>
      </c>
      <c r="M10" s="126"/>
      <c r="N10" s="1" t="s">
        <v>4</v>
      </c>
      <c r="O10" s="3">
        <v>0.27089999999999997</v>
      </c>
      <c r="P10" s="3"/>
      <c r="Q10" s="1">
        <v>0.2954</v>
      </c>
      <c r="R10" s="1">
        <v>0.3609</v>
      </c>
      <c r="S10" s="17">
        <f t="shared" si="0"/>
        <v>0.2217332430602573</v>
      </c>
      <c r="X10" s="26"/>
      <c r="Y10" s="121"/>
      <c r="Z10" s="125"/>
      <c r="AA10" s="123"/>
      <c r="AB10" s="125"/>
      <c r="AC10" s="1" t="s">
        <v>5</v>
      </c>
      <c r="AD10" s="13">
        <v>8.9999999999999993E-3</v>
      </c>
      <c r="AE10" s="33" t="s">
        <v>57</v>
      </c>
      <c r="AF10" s="32">
        <f t="shared" si="2"/>
        <v>10.111111111111112</v>
      </c>
      <c r="AG10" s="13">
        <v>12</v>
      </c>
      <c r="AH10" s="26"/>
      <c r="AM10" s="26"/>
      <c r="AN10" s="126"/>
      <c r="AO10" s="126"/>
      <c r="AP10" s="126"/>
      <c r="AQ10" s="1" t="s">
        <v>4</v>
      </c>
      <c r="AR10" s="3">
        <v>0.31359999999999999</v>
      </c>
      <c r="AS10" s="26"/>
      <c r="AT10" s="26"/>
    </row>
    <row r="11" spans="7:46" x14ac:dyDescent="0.25">
      <c r="G11" s="126"/>
      <c r="H11" s="1" t="s">
        <v>5</v>
      </c>
      <c r="I11" s="4">
        <v>0</v>
      </c>
      <c r="J11" s="4">
        <v>0</v>
      </c>
      <c r="K11" s="22">
        <v>0</v>
      </c>
      <c r="M11" s="126"/>
      <c r="N11" s="1" t="s">
        <v>5</v>
      </c>
      <c r="O11" s="4">
        <v>0</v>
      </c>
      <c r="P11" s="4"/>
      <c r="Q11" s="1">
        <v>0.13855000000000001</v>
      </c>
      <c r="R11" s="1">
        <v>0.2422</v>
      </c>
      <c r="S11" s="17">
        <f t="shared" si="0"/>
        <v>0.74810537712017311</v>
      </c>
      <c r="X11" s="26"/>
      <c r="Y11" s="121" t="s">
        <v>39</v>
      </c>
      <c r="Z11" s="125">
        <v>0.4</v>
      </c>
      <c r="AA11" s="123" t="s">
        <v>55</v>
      </c>
      <c r="AB11" s="125">
        <v>15</v>
      </c>
      <c r="AC11" s="1" t="s">
        <v>4</v>
      </c>
      <c r="AD11" s="13">
        <v>0.51300000000000001</v>
      </c>
      <c r="AE11" s="6">
        <v>0.76500000000000001</v>
      </c>
      <c r="AF11" s="32">
        <f t="shared" si="2"/>
        <v>0.49122807017543857</v>
      </c>
      <c r="AG11" s="13">
        <v>5</v>
      </c>
      <c r="AH11" s="26"/>
      <c r="AM11" s="26"/>
      <c r="AN11" s="126"/>
      <c r="AO11" s="126"/>
      <c r="AP11" s="126"/>
      <c r="AQ11" s="1" t="s">
        <v>5</v>
      </c>
      <c r="AR11" s="4">
        <v>7.4000000000000003E-3</v>
      </c>
      <c r="AS11" s="26"/>
      <c r="AT11" s="26"/>
    </row>
    <row r="12" spans="7:46" ht="15" customHeight="1" x14ac:dyDescent="0.25">
      <c r="G12" s="133" t="s">
        <v>7</v>
      </c>
      <c r="H12" s="1" t="s">
        <v>3</v>
      </c>
      <c r="I12" s="3">
        <v>0.99</v>
      </c>
      <c r="J12" s="3">
        <v>0.99</v>
      </c>
      <c r="K12" s="23">
        <v>0.34699999999999998</v>
      </c>
      <c r="M12" s="125" t="s">
        <v>23</v>
      </c>
      <c r="N12" s="1" t="s">
        <v>3</v>
      </c>
      <c r="O12" s="4">
        <v>0</v>
      </c>
      <c r="P12" s="4"/>
      <c r="Q12" s="1">
        <v>0.26569999999999999</v>
      </c>
      <c r="R12" s="1">
        <v>0.39629999999999999</v>
      </c>
      <c r="S12" s="17">
        <f t="shared" si="0"/>
        <v>0.49153180278509595</v>
      </c>
      <c r="X12" s="26"/>
      <c r="Y12" s="121"/>
      <c r="Z12" s="125"/>
      <c r="AA12" s="123"/>
      <c r="AB12" s="125"/>
      <c r="AC12" s="1" t="s">
        <v>5</v>
      </c>
      <c r="AD12" s="13">
        <v>0.35399999999999998</v>
      </c>
      <c r="AE12" s="33" t="s">
        <v>62</v>
      </c>
      <c r="AF12" s="32">
        <f t="shared" si="2"/>
        <v>1.1186440677966103</v>
      </c>
      <c r="AG12" s="13">
        <v>4</v>
      </c>
      <c r="AH12" s="26"/>
      <c r="AM12" s="26"/>
      <c r="AN12" s="125" t="s">
        <v>46</v>
      </c>
      <c r="AO12" s="125">
        <v>10</v>
      </c>
      <c r="AP12" s="125">
        <v>20</v>
      </c>
      <c r="AQ12" s="1" t="s">
        <v>3</v>
      </c>
      <c r="AR12" s="4">
        <v>8.0000000000000004E-4</v>
      </c>
      <c r="AS12" s="26"/>
      <c r="AT12" s="26"/>
    </row>
    <row r="13" spans="7:46" x14ac:dyDescent="0.25">
      <c r="G13" s="134"/>
      <c r="H13" s="1" t="s">
        <v>4</v>
      </c>
      <c r="I13" s="6">
        <v>1E-3</v>
      </c>
      <c r="J13" s="5">
        <f>I13</f>
        <v>1E-3</v>
      </c>
      <c r="K13" s="22">
        <v>0</v>
      </c>
      <c r="M13" s="126"/>
      <c r="N13" s="1" t="s">
        <v>4</v>
      </c>
      <c r="O13" s="6">
        <v>0</v>
      </c>
      <c r="P13" s="6"/>
      <c r="Q13" s="1">
        <v>0.16084999999999999</v>
      </c>
      <c r="R13" s="1">
        <v>0.34852</v>
      </c>
      <c r="S13" s="17">
        <f t="shared" si="0"/>
        <v>1.166739198010569</v>
      </c>
      <c r="X13" s="26"/>
      <c r="Y13" s="121" t="s">
        <v>40</v>
      </c>
      <c r="Z13" s="125">
        <v>0.5</v>
      </c>
      <c r="AA13" s="123" t="s">
        <v>52</v>
      </c>
      <c r="AB13" s="125">
        <v>24</v>
      </c>
      <c r="AC13" s="1" t="s">
        <v>4</v>
      </c>
      <c r="AD13" s="13">
        <v>0.38400000000000001</v>
      </c>
      <c r="AE13" s="6">
        <v>0.84899999999999998</v>
      </c>
      <c r="AF13" s="32">
        <f t="shared" ref="AF13:AF16" si="3">(AE13-AD13)/AD13</f>
        <v>1.2109375</v>
      </c>
      <c r="AG13" s="13">
        <v>3</v>
      </c>
      <c r="AH13" s="26"/>
      <c r="AM13" s="26"/>
      <c r="AN13" s="126"/>
      <c r="AO13" s="126"/>
      <c r="AP13" s="126"/>
      <c r="AQ13" s="1" t="s">
        <v>4</v>
      </c>
      <c r="AR13" s="31" t="s">
        <v>65</v>
      </c>
      <c r="AS13" s="26"/>
      <c r="AT13" s="26"/>
    </row>
    <row r="14" spans="7:46" x14ac:dyDescent="0.25">
      <c r="G14" s="134"/>
      <c r="H14" s="1" t="s">
        <v>5</v>
      </c>
      <c r="I14" s="3">
        <v>1</v>
      </c>
      <c r="J14" s="8">
        <f t="shared" ref="J14:J17" si="4">I14</f>
        <v>1</v>
      </c>
      <c r="K14" s="23">
        <v>0.89</v>
      </c>
      <c r="M14" s="126"/>
      <c r="N14" s="1" t="s">
        <v>5</v>
      </c>
      <c r="O14" s="4">
        <v>0</v>
      </c>
      <c r="P14" s="4"/>
      <c r="Q14" s="1">
        <v>2.4379999999999999E-2</v>
      </c>
      <c r="R14" s="1">
        <v>0.100186</v>
      </c>
      <c r="S14" s="17">
        <f t="shared" si="0"/>
        <v>3.1093519278096799</v>
      </c>
      <c r="X14" s="26"/>
      <c r="Y14" s="121"/>
      <c r="Z14" s="125"/>
      <c r="AA14" s="123"/>
      <c r="AB14" s="125"/>
      <c r="AC14" s="1" t="s">
        <v>5</v>
      </c>
      <c r="AD14" s="13">
        <v>0.29299999999999998</v>
      </c>
      <c r="AE14" s="6">
        <v>0.88400000000000001</v>
      </c>
      <c r="AF14" s="32">
        <f t="shared" si="3"/>
        <v>2.0170648464163823</v>
      </c>
      <c r="AG14" s="13">
        <v>3</v>
      </c>
      <c r="AH14" s="26"/>
      <c r="AM14" s="26"/>
      <c r="AN14" s="126"/>
      <c r="AO14" s="126"/>
      <c r="AP14" s="126"/>
      <c r="AQ14" s="1" t="s">
        <v>5</v>
      </c>
      <c r="AR14" s="31" t="s">
        <v>65</v>
      </c>
      <c r="AS14" s="26"/>
      <c r="AT14" s="26"/>
    </row>
    <row r="15" spans="7:46" x14ac:dyDescent="0.25">
      <c r="G15" s="135" t="s">
        <v>12</v>
      </c>
      <c r="H15" s="1" t="s">
        <v>3</v>
      </c>
      <c r="I15" s="3">
        <v>1</v>
      </c>
      <c r="J15" s="8">
        <f t="shared" si="4"/>
        <v>1</v>
      </c>
      <c r="K15" s="23">
        <v>0.82299999999999995</v>
      </c>
      <c r="M15" s="139" t="s">
        <v>24</v>
      </c>
      <c r="N15" s="1" t="s">
        <v>3</v>
      </c>
      <c r="O15" s="4">
        <v>0</v>
      </c>
      <c r="P15" s="4"/>
      <c r="Q15" s="1">
        <v>0.60499999999999998</v>
      </c>
      <c r="R15" s="1">
        <v>0.87670000000000003</v>
      </c>
      <c r="S15" s="17">
        <f t="shared" si="0"/>
        <v>0.44909090909090921</v>
      </c>
      <c r="X15" s="26"/>
      <c r="Y15" s="121" t="s">
        <v>41</v>
      </c>
      <c r="Z15" s="125">
        <v>0.6</v>
      </c>
      <c r="AA15" s="123" t="s">
        <v>53</v>
      </c>
      <c r="AB15" s="125">
        <v>48</v>
      </c>
      <c r="AC15" s="1" t="s">
        <v>4</v>
      </c>
      <c r="AD15" s="13">
        <v>8.1000000000000003E-2</v>
      </c>
      <c r="AE15" s="6">
        <v>0.189</v>
      </c>
      <c r="AF15" s="32">
        <f t="shared" si="3"/>
        <v>1.3333333333333333</v>
      </c>
      <c r="AG15" s="13">
        <v>13</v>
      </c>
      <c r="AH15" s="26"/>
      <c r="AM15" s="26"/>
      <c r="AN15" s="139" t="s">
        <v>39</v>
      </c>
      <c r="AO15" s="125">
        <v>10</v>
      </c>
      <c r="AP15" s="125">
        <v>20</v>
      </c>
      <c r="AQ15" s="1" t="s">
        <v>3</v>
      </c>
      <c r="AR15" s="31" t="s">
        <v>65</v>
      </c>
      <c r="AS15" s="26"/>
      <c r="AT15" s="26"/>
    </row>
    <row r="16" spans="7:46" x14ac:dyDescent="0.25">
      <c r="G16" s="136"/>
      <c r="H16" s="1" t="s">
        <v>4</v>
      </c>
      <c r="I16" s="3">
        <v>1</v>
      </c>
      <c r="J16" s="8">
        <f t="shared" si="4"/>
        <v>1</v>
      </c>
      <c r="K16" s="23">
        <v>0.99</v>
      </c>
      <c r="M16" s="140"/>
      <c r="N16" s="1" t="s">
        <v>4</v>
      </c>
      <c r="O16" s="2">
        <v>0</v>
      </c>
      <c r="P16" s="2"/>
      <c r="Q16" s="1">
        <v>0.50290000000000001</v>
      </c>
      <c r="R16" s="1">
        <v>0.78820000000000001</v>
      </c>
      <c r="S16" s="17">
        <f t="shared" si="0"/>
        <v>0.56730960429508848</v>
      </c>
      <c r="X16" s="26"/>
      <c r="Y16" s="121"/>
      <c r="Z16" s="125"/>
      <c r="AA16" s="123"/>
      <c r="AB16" s="125"/>
      <c r="AC16" s="1" t="s">
        <v>5</v>
      </c>
      <c r="AD16" s="13">
        <v>1.7000000000000001E-2</v>
      </c>
      <c r="AE16" s="33" t="s">
        <v>57</v>
      </c>
      <c r="AF16" s="32">
        <f t="shared" si="3"/>
        <v>4.8823529411764701</v>
      </c>
      <c r="AG16" s="13">
        <v>13</v>
      </c>
      <c r="AH16" s="26"/>
      <c r="AM16" s="26"/>
      <c r="AN16" s="140"/>
      <c r="AO16" s="126"/>
      <c r="AP16" s="126"/>
      <c r="AQ16" s="1" t="s">
        <v>4</v>
      </c>
      <c r="AR16" s="31" t="s">
        <v>65</v>
      </c>
      <c r="AS16" s="26"/>
      <c r="AT16" s="26"/>
    </row>
    <row r="17" spans="7:46" ht="16.350000000000001" customHeight="1" x14ac:dyDescent="0.25">
      <c r="G17" s="136"/>
      <c r="H17" s="1" t="s">
        <v>5</v>
      </c>
      <c r="I17" s="3">
        <v>1</v>
      </c>
      <c r="J17" s="8">
        <f t="shared" si="4"/>
        <v>1</v>
      </c>
      <c r="K17" s="23">
        <v>0.99</v>
      </c>
      <c r="M17" s="140"/>
      <c r="N17" s="1" t="s">
        <v>5</v>
      </c>
      <c r="O17" s="2">
        <v>0</v>
      </c>
      <c r="P17" s="2"/>
      <c r="Q17" s="1">
        <v>0.34439999999999998</v>
      </c>
      <c r="R17" s="1">
        <v>0.75349999999999995</v>
      </c>
      <c r="S17" s="17">
        <f t="shared" si="0"/>
        <v>1.187862950058072</v>
      </c>
      <c r="X17" s="26"/>
      <c r="Y17" s="121" t="s">
        <v>42</v>
      </c>
      <c r="Z17" s="125">
        <v>0.8</v>
      </c>
      <c r="AA17" s="123" t="s">
        <v>49</v>
      </c>
      <c r="AB17" s="125">
        <v>20</v>
      </c>
      <c r="AC17" s="1" t="s">
        <v>4</v>
      </c>
      <c r="AD17" s="13">
        <v>0.51700000000000002</v>
      </c>
      <c r="AE17" s="6">
        <v>0.64700000000000002</v>
      </c>
      <c r="AF17" s="32">
        <f t="shared" ref="AF17:AF18" si="5">(AE17-AD17)/AD17</f>
        <v>0.25145067698259188</v>
      </c>
      <c r="AG17" s="13">
        <v>2</v>
      </c>
      <c r="AH17" s="26"/>
      <c r="AM17" s="26"/>
      <c r="AN17" s="140"/>
      <c r="AO17" s="126"/>
      <c r="AP17" s="126"/>
      <c r="AQ17" s="1" t="s">
        <v>5</v>
      </c>
      <c r="AR17" s="31" t="s">
        <v>65</v>
      </c>
      <c r="AS17" s="26"/>
      <c r="AT17" s="26"/>
    </row>
    <row r="18" spans="7:46" ht="15" customHeight="1" x14ac:dyDescent="0.25">
      <c r="G18" s="137" t="s">
        <v>11</v>
      </c>
      <c r="H18" s="1" t="s">
        <v>3</v>
      </c>
      <c r="I18" s="4">
        <v>0</v>
      </c>
      <c r="J18" s="2">
        <v>0</v>
      </c>
      <c r="K18" s="20">
        <v>0</v>
      </c>
      <c r="M18" s="125" t="s">
        <v>29</v>
      </c>
      <c r="N18" s="1" t="s">
        <v>3</v>
      </c>
      <c r="O18" s="4">
        <v>0</v>
      </c>
      <c r="P18" s="4"/>
      <c r="Q18" s="1">
        <v>0.4012</v>
      </c>
      <c r="R18" s="1">
        <v>0.94399999999999995</v>
      </c>
      <c r="S18" s="17">
        <f t="shared" si="0"/>
        <v>1.3529411764705881</v>
      </c>
      <c r="X18" s="26"/>
      <c r="Y18" s="121"/>
      <c r="Z18" s="125"/>
      <c r="AA18" s="123"/>
      <c r="AB18" s="125"/>
      <c r="AC18" s="1" t="s">
        <v>5</v>
      </c>
      <c r="AD18" s="13">
        <v>0.501</v>
      </c>
      <c r="AE18" s="6">
        <v>0.90500000000000003</v>
      </c>
      <c r="AF18" s="32">
        <f t="shared" si="5"/>
        <v>0.8063872255489023</v>
      </c>
      <c r="AG18" s="13">
        <v>2</v>
      </c>
      <c r="AH18" s="26"/>
      <c r="AM18" s="26"/>
      <c r="AN18" s="125" t="s">
        <v>40</v>
      </c>
      <c r="AO18" s="125">
        <v>10</v>
      </c>
      <c r="AP18" s="125">
        <v>20</v>
      </c>
      <c r="AQ18" s="1" t="s">
        <v>3</v>
      </c>
      <c r="AR18" s="31" t="s">
        <v>65</v>
      </c>
      <c r="AS18" s="26"/>
      <c r="AT18" s="26"/>
    </row>
    <row r="19" spans="7:46" x14ac:dyDescent="0.25">
      <c r="G19" s="138"/>
      <c r="H19" s="1" t="s">
        <v>4</v>
      </c>
      <c r="I19" s="2">
        <v>0</v>
      </c>
      <c r="J19" s="2">
        <v>0</v>
      </c>
      <c r="K19" s="20">
        <v>0</v>
      </c>
      <c r="M19" s="126"/>
      <c r="N19" s="1" t="s">
        <v>4</v>
      </c>
      <c r="O19" s="2">
        <v>0</v>
      </c>
      <c r="P19" s="2"/>
      <c r="Q19" s="1">
        <v>0.29349999999999998</v>
      </c>
      <c r="R19" s="1">
        <v>0.89039999999999997</v>
      </c>
      <c r="S19" s="17">
        <f t="shared" si="0"/>
        <v>2.0337308347529812</v>
      </c>
      <c r="X19" s="26"/>
      <c r="Y19" s="121" t="s">
        <v>43</v>
      </c>
      <c r="Z19" s="125">
        <v>0.6</v>
      </c>
      <c r="AA19" s="123" t="s">
        <v>51</v>
      </c>
      <c r="AB19" s="125">
        <v>18</v>
      </c>
      <c r="AC19" s="1" t="s">
        <v>4</v>
      </c>
      <c r="AD19" s="13">
        <v>0.185</v>
      </c>
      <c r="AE19" s="6">
        <v>0.38100000000000001</v>
      </c>
      <c r="AF19" s="32">
        <f t="shared" ref="AF19:AF20" si="6">(AE19-AD19)/AD19</f>
        <v>1.0594594594594595</v>
      </c>
      <c r="AG19" s="13">
        <v>2</v>
      </c>
      <c r="AH19" s="26"/>
      <c r="AM19" s="26"/>
      <c r="AN19" s="126"/>
      <c r="AO19" s="126"/>
      <c r="AP19" s="126"/>
      <c r="AQ19" s="1" t="s">
        <v>4</v>
      </c>
      <c r="AR19" s="31" t="s">
        <v>65</v>
      </c>
      <c r="AS19" s="26"/>
      <c r="AT19" s="26"/>
    </row>
    <row r="20" spans="7:46" x14ac:dyDescent="0.25">
      <c r="G20" s="138"/>
      <c r="H20" s="1" t="s">
        <v>5</v>
      </c>
      <c r="I20" s="2">
        <v>0</v>
      </c>
      <c r="J20" s="2">
        <v>0</v>
      </c>
      <c r="K20" s="20">
        <v>0</v>
      </c>
      <c r="M20" s="126"/>
      <c r="N20" s="1" t="s">
        <v>5</v>
      </c>
      <c r="O20" s="2">
        <v>0</v>
      </c>
      <c r="P20" s="2"/>
      <c r="Q20" s="1">
        <v>6.3899999999999998E-2</v>
      </c>
      <c r="R20" s="1">
        <v>0.92149999999999999</v>
      </c>
      <c r="S20" s="17">
        <f t="shared" si="0"/>
        <v>13.420970266040689</v>
      </c>
      <c r="X20" s="26"/>
      <c r="Y20" s="121"/>
      <c r="Z20" s="125"/>
      <c r="AA20" s="123"/>
      <c r="AB20" s="125"/>
      <c r="AC20" s="1" t="s">
        <v>5</v>
      </c>
      <c r="AD20" s="13">
        <v>0.20599999999999999</v>
      </c>
      <c r="AE20" s="6">
        <v>0.371</v>
      </c>
      <c r="AF20" s="32">
        <f t="shared" si="6"/>
        <v>0.80097087378640786</v>
      </c>
      <c r="AG20" s="13">
        <v>1</v>
      </c>
      <c r="AH20" s="26"/>
      <c r="AM20" s="26"/>
      <c r="AN20" s="126"/>
      <c r="AO20" s="126"/>
      <c r="AP20" s="126"/>
      <c r="AQ20" s="1" t="s">
        <v>5</v>
      </c>
      <c r="AR20" s="31" t="s">
        <v>65</v>
      </c>
      <c r="AS20" s="26"/>
      <c r="AT20" s="26"/>
    </row>
    <row r="21" spans="7:46" ht="15" customHeight="1" x14ac:dyDescent="0.25">
      <c r="G21" s="125" t="s">
        <v>17</v>
      </c>
      <c r="H21" s="1" t="s">
        <v>3</v>
      </c>
      <c r="I21" s="7">
        <v>0.20799999999999999</v>
      </c>
      <c r="J21" s="1"/>
      <c r="K21" s="20">
        <v>2.5100000000000001E-2</v>
      </c>
      <c r="M21" s="125" t="s">
        <v>28</v>
      </c>
      <c r="N21" s="1" t="s">
        <v>3</v>
      </c>
      <c r="O21" s="2">
        <v>0</v>
      </c>
      <c r="P21" s="2"/>
      <c r="Q21" s="1">
        <v>0.18840000000000001</v>
      </c>
      <c r="R21" s="1">
        <v>0.28060000000000002</v>
      </c>
      <c r="S21" s="17">
        <f t="shared" si="0"/>
        <v>0.48938428874734607</v>
      </c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M21" s="26"/>
      <c r="AN21" s="125" t="s">
        <v>41</v>
      </c>
      <c r="AO21" s="125">
        <v>10</v>
      </c>
      <c r="AP21" s="125">
        <v>30</v>
      </c>
      <c r="AQ21" s="1" t="s">
        <v>3</v>
      </c>
      <c r="AR21" s="2">
        <v>5.0000000000000001E-4</v>
      </c>
      <c r="AS21" s="26"/>
      <c r="AT21" s="26"/>
    </row>
    <row r="22" spans="7:46" x14ac:dyDescent="0.25">
      <c r="G22" s="126"/>
      <c r="H22" s="1" t="s">
        <v>4</v>
      </c>
      <c r="I22" s="7">
        <v>0.99</v>
      </c>
      <c r="J22" s="1"/>
      <c r="K22" s="24">
        <v>0.99</v>
      </c>
      <c r="M22" s="126"/>
      <c r="N22" s="1" t="s">
        <v>4</v>
      </c>
      <c r="O22" s="2">
        <v>0</v>
      </c>
      <c r="P22" s="2"/>
      <c r="Q22" s="1">
        <v>1.7250000000000001E-2</v>
      </c>
      <c r="R22" s="1">
        <v>0.18429999999999999</v>
      </c>
      <c r="S22" s="17">
        <f t="shared" si="0"/>
        <v>9.6840579710144912</v>
      </c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M22" s="26"/>
      <c r="AN22" s="126"/>
      <c r="AO22" s="126"/>
      <c r="AP22" s="126"/>
      <c r="AQ22" s="1" t="s">
        <v>4</v>
      </c>
      <c r="AR22" s="31" t="s">
        <v>65</v>
      </c>
      <c r="AS22" s="26"/>
      <c r="AT22" s="26"/>
    </row>
    <row r="23" spans="7:46" x14ac:dyDescent="0.25">
      <c r="G23" s="126"/>
      <c r="H23" s="1" t="s">
        <v>5</v>
      </c>
      <c r="I23" s="7">
        <v>0.99</v>
      </c>
      <c r="J23" s="1"/>
      <c r="K23" s="24">
        <v>0.99</v>
      </c>
      <c r="M23" s="126"/>
      <c r="N23" s="1" t="s">
        <v>5</v>
      </c>
      <c r="O23" s="2">
        <v>0</v>
      </c>
      <c r="P23" s="2"/>
      <c r="Q23" s="1">
        <v>1.5435000000000001E-2</v>
      </c>
      <c r="R23" s="1">
        <v>9.1910000000000006E-2</v>
      </c>
      <c r="S23" s="17">
        <f t="shared" si="0"/>
        <v>4.9546485260770972</v>
      </c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M23" s="26"/>
      <c r="AN23" s="126"/>
      <c r="AO23" s="126"/>
      <c r="AP23" s="126"/>
      <c r="AQ23" s="1" t="s">
        <v>5</v>
      </c>
      <c r="AR23" s="31" t="s">
        <v>65</v>
      </c>
      <c r="AS23" s="26"/>
      <c r="AT23" s="26"/>
    </row>
    <row r="24" spans="7:46" ht="15" customHeight="1" x14ac:dyDescent="0.25">
      <c r="G24" s="125" t="s">
        <v>14</v>
      </c>
      <c r="H24" s="1" t="s">
        <v>3</v>
      </c>
      <c r="I24" s="2">
        <v>0</v>
      </c>
      <c r="J24" s="2">
        <v>0</v>
      </c>
      <c r="K24" s="20">
        <v>0</v>
      </c>
      <c r="M24" s="125" t="s">
        <v>27</v>
      </c>
      <c r="N24" s="1" t="s">
        <v>3</v>
      </c>
      <c r="O24" s="2">
        <v>0</v>
      </c>
      <c r="P24" s="141">
        <v>10</v>
      </c>
      <c r="Q24" s="1">
        <v>0.85860000000000003</v>
      </c>
      <c r="R24" s="1">
        <v>0.91800000000000004</v>
      </c>
      <c r="S24" s="17">
        <f t="shared" si="0"/>
        <v>6.9182389937106931E-2</v>
      </c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M24" s="26"/>
      <c r="AN24" s="125" t="s">
        <v>42</v>
      </c>
      <c r="AO24" s="125">
        <v>30</v>
      </c>
      <c r="AP24" s="125">
        <v>20</v>
      </c>
      <c r="AQ24" s="1" t="s">
        <v>3</v>
      </c>
      <c r="AR24" s="2">
        <v>3.3999999999999998E-3</v>
      </c>
      <c r="AS24" s="26"/>
      <c r="AT24" s="26"/>
    </row>
    <row r="25" spans="7:46" x14ac:dyDescent="0.25">
      <c r="G25" s="126"/>
      <c r="H25" s="1" t="s">
        <v>4</v>
      </c>
      <c r="I25" s="2">
        <v>0</v>
      </c>
      <c r="J25" s="2">
        <v>0</v>
      </c>
      <c r="K25" s="25">
        <v>0</v>
      </c>
      <c r="M25" s="126"/>
      <c r="N25" s="1" t="s">
        <v>4</v>
      </c>
      <c r="O25" s="2">
        <v>1E-4</v>
      </c>
      <c r="P25" s="142"/>
      <c r="Q25" s="1">
        <v>0.34460000000000002</v>
      </c>
      <c r="R25" s="1">
        <v>0.53959999999999997</v>
      </c>
      <c r="S25" s="17">
        <f t="shared" si="0"/>
        <v>0.56587347649448616</v>
      </c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M25" s="26"/>
      <c r="AN25" s="126"/>
      <c r="AO25" s="126"/>
      <c r="AP25" s="126"/>
      <c r="AQ25" s="1" t="s">
        <v>4</v>
      </c>
      <c r="AR25" s="31" t="s">
        <v>65</v>
      </c>
      <c r="AS25" s="26"/>
      <c r="AT25" s="26"/>
    </row>
    <row r="26" spans="7:46" x14ac:dyDescent="0.25">
      <c r="G26" s="126"/>
      <c r="H26" s="1" t="s">
        <v>5</v>
      </c>
      <c r="I26" s="7">
        <v>0.77600000000000002</v>
      </c>
      <c r="J26" s="1"/>
      <c r="K26" s="25">
        <v>0</v>
      </c>
      <c r="M26" s="126"/>
      <c r="N26" s="1" t="s">
        <v>5</v>
      </c>
      <c r="O26" s="2">
        <v>0</v>
      </c>
      <c r="P26" s="143"/>
      <c r="Q26" s="1">
        <v>0.37759999999999999</v>
      </c>
      <c r="R26" s="1">
        <v>0.70599999999999996</v>
      </c>
      <c r="S26" s="17">
        <f t="shared" si="0"/>
        <v>0.86970338983050843</v>
      </c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M26" s="26"/>
      <c r="AN26" s="126"/>
      <c r="AO26" s="126"/>
      <c r="AP26" s="126"/>
      <c r="AQ26" s="1" t="s">
        <v>5</v>
      </c>
      <c r="AR26" s="31" t="s">
        <v>65</v>
      </c>
      <c r="AS26" s="26"/>
      <c r="AT26" s="26"/>
    </row>
    <row r="27" spans="7:46" ht="15" customHeight="1" x14ac:dyDescent="0.25">
      <c r="G27" s="125" t="s">
        <v>15</v>
      </c>
      <c r="H27" s="1" t="s">
        <v>3</v>
      </c>
      <c r="I27" s="7">
        <v>0.997</v>
      </c>
      <c r="J27" s="8">
        <f>I27</f>
        <v>0.997</v>
      </c>
      <c r="K27" s="20">
        <v>0</v>
      </c>
      <c r="M27" s="125" t="s">
        <v>25</v>
      </c>
      <c r="N27" s="1" t="s">
        <v>3</v>
      </c>
      <c r="O27" s="2">
        <v>4.2599999999999999E-2</v>
      </c>
      <c r="P27" s="2"/>
      <c r="Q27" s="1">
        <v>0.55840000000000001</v>
      </c>
      <c r="R27" s="1">
        <v>0.68830000000000002</v>
      </c>
      <c r="S27" s="17">
        <f t="shared" si="0"/>
        <v>0.23262893982808025</v>
      </c>
      <c r="X27" s="26"/>
      <c r="Y27" s="26"/>
      <c r="Z27" s="26"/>
      <c r="AA27" s="26"/>
      <c r="AB27" s="26"/>
      <c r="AC27" s="26"/>
      <c r="AD27" s="26"/>
      <c r="AE27" s="26"/>
      <c r="AM27" s="26"/>
      <c r="AN27" s="125" t="s">
        <v>43</v>
      </c>
      <c r="AO27" s="125">
        <v>10</v>
      </c>
      <c r="AP27" s="125">
        <v>30</v>
      </c>
      <c r="AQ27" s="1" t="s">
        <v>3</v>
      </c>
      <c r="AR27" s="2">
        <v>2.0000000000000001E-4</v>
      </c>
      <c r="AS27" s="26"/>
      <c r="AT27" s="26"/>
    </row>
    <row r="28" spans="7:46" x14ac:dyDescent="0.25">
      <c r="G28" s="126"/>
      <c r="H28" s="1" t="s">
        <v>4</v>
      </c>
      <c r="I28" s="7">
        <v>0.99</v>
      </c>
      <c r="J28" s="8">
        <f>I28</f>
        <v>0.99</v>
      </c>
      <c r="K28" s="20">
        <v>0</v>
      </c>
      <c r="M28" s="126"/>
      <c r="N28" s="1" t="s">
        <v>4</v>
      </c>
      <c r="O28" s="2">
        <v>5.9999999999999995E-4</v>
      </c>
      <c r="P28" s="2"/>
      <c r="Q28" s="1">
        <v>0.31594</v>
      </c>
      <c r="R28" s="1">
        <v>0.42470000000000002</v>
      </c>
      <c r="S28" s="17">
        <f t="shared" si="0"/>
        <v>0.34424257770462752</v>
      </c>
      <c r="AM28" s="26"/>
      <c r="AN28" s="126"/>
      <c r="AO28" s="126"/>
      <c r="AP28" s="126"/>
      <c r="AQ28" s="1" t="s">
        <v>4</v>
      </c>
      <c r="AR28" s="31" t="s">
        <v>65</v>
      </c>
      <c r="AS28" s="26"/>
      <c r="AT28" s="26"/>
    </row>
    <row r="29" spans="7:46" x14ac:dyDescent="0.25">
      <c r="G29" s="126"/>
      <c r="H29" s="1" t="s">
        <v>5</v>
      </c>
      <c r="I29" s="7">
        <v>1</v>
      </c>
      <c r="J29" s="8">
        <f>I29</f>
        <v>1</v>
      </c>
      <c r="K29" s="20">
        <v>0</v>
      </c>
      <c r="M29" s="126"/>
      <c r="N29" s="1" t="s">
        <v>5</v>
      </c>
      <c r="O29" s="2">
        <v>8.0000000000000004E-4</v>
      </c>
      <c r="P29" s="2"/>
      <c r="Q29" s="1">
        <v>0.2437</v>
      </c>
      <c r="R29" s="1">
        <v>0.54278000000000004</v>
      </c>
      <c r="S29" s="17">
        <f t="shared" si="0"/>
        <v>1.2272466146901928</v>
      </c>
      <c r="AM29" s="26"/>
      <c r="AN29" s="126"/>
      <c r="AO29" s="126"/>
      <c r="AP29" s="126"/>
      <c r="AQ29" s="1" t="s">
        <v>5</v>
      </c>
      <c r="AR29" s="31" t="s">
        <v>65</v>
      </c>
      <c r="AS29" s="26"/>
      <c r="AT29" s="26"/>
    </row>
    <row r="30" spans="7:46" x14ac:dyDescent="0.25">
      <c r="G30" s="125" t="s">
        <v>16</v>
      </c>
      <c r="H30" s="1" t="s">
        <v>3</v>
      </c>
      <c r="I30" s="7">
        <v>0.99</v>
      </c>
      <c r="J30" s="7">
        <v>0.79700000000000004</v>
      </c>
      <c r="K30" s="2">
        <v>4.0000000000000001E-3</v>
      </c>
      <c r="M30" s="26"/>
      <c r="N30" s="26"/>
      <c r="O30" s="26"/>
      <c r="P30" s="26"/>
      <c r="Q30" s="26"/>
      <c r="R30" s="26"/>
      <c r="S30" s="26"/>
      <c r="AM30" s="26"/>
      <c r="AN30" s="26"/>
      <c r="AO30" s="26"/>
      <c r="AP30" s="26"/>
      <c r="AQ30" s="26"/>
      <c r="AR30" s="26"/>
      <c r="AS30" s="26"/>
      <c r="AT30" s="26"/>
    </row>
    <row r="31" spans="7:46" x14ac:dyDescent="0.25">
      <c r="G31" s="126"/>
      <c r="H31" s="1" t="s">
        <v>4</v>
      </c>
      <c r="I31" s="7">
        <v>0.77249999999999996</v>
      </c>
      <c r="J31" s="2">
        <v>3.0000000000000001E-3</v>
      </c>
      <c r="K31" s="2">
        <v>0</v>
      </c>
      <c r="M31" s="26"/>
      <c r="N31" s="26"/>
      <c r="O31" s="26"/>
      <c r="P31" s="26"/>
      <c r="Q31" s="26"/>
      <c r="R31" s="26"/>
      <c r="S31" s="26"/>
      <c r="AM31" s="26"/>
      <c r="AN31" s="26"/>
      <c r="AO31" s="26"/>
      <c r="AP31" s="26"/>
      <c r="AQ31" s="26"/>
      <c r="AR31" s="26"/>
      <c r="AS31" s="26"/>
      <c r="AT31" s="26"/>
    </row>
    <row r="32" spans="7:46" x14ac:dyDescent="0.25">
      <c r="G32" s="126"/>
      <c r="H32" s="1" t="s">
        <v>5</v>
      </c>
      <c r="I32" s="7">
        <v>1</v>
      </c>
      <c r="J32" s="7">
        <v>0.99</v>
      </c>
      <c r="K32" s="2">
        <v>4.9799999999999997E-2</v>
      </c>
      <c r="M32" s="26"/>
      <c r="N32" s="26"/>
      <c r="O32" s="26"/>
      <c r="P32" s="26"/>
      <c r="Q32" s="26"/>
      <c r="R32" s="26"/>
      <c r="S32" s="26"/>
      <c r="AM32" s="26"/>
      <c r="AS32" s="26"/>
      <c r="AT32" s="26"/>
    </row>
    <row r="33" spans="7:44" ht="15" customHeight="1" x14ac:dyDescent="0.25">
      <c r="G33" s="131" t="s">
        <v>18</v>
      </c>
      <c r="H33" s="9" t="s">
        <v>3</v>
      </c>
      <c r="I33" s="10">
        <v>6.3E-2</v>
      </c>
      <c r="J33" s="10">
        <f>I33</f>
        <v>6.3E-2</v>
      </c>
      <c r="K33" s="11">
        <v>2.1999999999999999E-2</v>
      </c>
    </row>
    <row r="34" spans="7:44" ht="45" x14ac:dyDescent="0.25">
      <c r="G34" s="132"/>
      <c r="H34" s="9" t="s">
        <v>4</v>
      </c>
      <c r="I34" s="10">
        <v>0.23799999999999999</v>
      </c>
      <c r="J34" s="10">
        <f>I34</f>
        <v>0.23799999999999999</v>
      </c>
      <c r="K34" s="11">
        <v>0</v>
      </c>
      <c r="Y34" s="29" t="s">
        <v>0</v>
      </c>
      <c r="Z34" s="30" t="s">
        <v>64</v>
      </c>
      <c r="AA34" s="30" t="s">
        <v>66</v>
      </c>
      <c r="AB34" s="30" t="s">
        <v>59</v>
      </c>
      <c r="AC34" s="29" t="s">
        <v>2</v>
      </c>
      <c r="AD34" s="29" t="s">
        <v>33</v>
      </c>
      <c r="AE34" s="29" t="s">
        <v>71</v>
      </c>
      <c r="AF34" s="29" t="s">
        <v>32</v>
      </c>
      <c r="AG34" s="30" t="s">
        <v>72</v>
      </c>
      <c r="AN34" s="29" t="s">
        <v>0</v>
      </c>
      <c r="AO34" s="30" t="s">
        <v>78</v>
      </c>
      <c r="AP34" s="30"/>
      <c r="AQ34" s="30" t="s">
        <v>68</v>
      </c>
      <c r="AR34" s="30" t="s">
        <v>67</v>
      </c>
    </row>
    <row r="35" spans="7:44" x14ac:dyDescent="0.25">
      <c r="G35" s="132"/>
      <c r="H35" s="9" t="s">
        <v>5</v>
      </c>
      <c r="I35" s="10">
        <v>0.99</v>
      </c>
      <c r="J35" s="10">
        <f>I35</f>
        <v>0.99</v>
      </c>
      <c r="K35" s="10">
        <v>0.99</v>
      </c>
      <c r="Y35" s="121" t="s">
        <v>37</v>
      </c>
      <c r="Z35" s="125">
        <v>0.5</v>
      </c>
      <c r="AA35" s="123" t="s">
        <v>73</v>
      </c>
      <c r="AB35" s="125">
        <v>12</v>
      </c>
      <c r="AC35" s="1" t="s">
        <v>4</v>
      </c>
      <c r="AD35" s="28" t="s">
        <v>97</v>
      </c>
      <c r="AE35" s="6">
        <v>0.92330000000000001</v>
      </c>
      <c r="AF35" s="32">
        <f t="shared" ref="AF35:AF50" si="7">(AE35-AD35)/AD35</f>
        <v>3.3467651667786029E-2</v>
      </c>
      <c r="AG35" s="1">
        <v>36</v>
      </c>
      <c r="AN35" s="121" t="s">
        <v>37</v>
      </c>
      <c r="AO35" s="121" t="s">
        <v>70</v>
      </c>
      <c r="AP35" s="121"/>
      <c r="AQ35" s="1"/>
      <c r="AR35" s="4"/>
    </row>
    <row r="36" spans="7:44" x14ac:dyDescent="0.25">
      <c r="G36" s="125" t="s">
        <v>19</v>
      </c>
      <c r="H36" s="1" t="s">
        <v>3</v>
      </c>
      <c r="I36" s="7">
        <v>1</v>
      </c>
      <c r="J36" s="7">
        <f>I36</f>
        <v>1</v>
      </c>
      <c r="K36" s="2">
        <v>0.99</v>
      </c>
      <c r="Y36" s="121"/>
      <c r="Z36" s="125"/>
      <c r="AA36" s="123"/>
      <c r="AB36" s="125"/>
      <c r="AC36" s="1" t="s">
        <v>5</v>
      </c>
      <c r="AD36" s="13">
        <v>0.91090000000000004</v>
      </c>
      <c r="AE36" s="4">
        <v>0.93200000000000005</v>
      </c>
      <c r="AF36" s="32">
        <f t="shared" si="7"/>
        <v>2.3163903831375569E-2</v>
      </c>
      <c r="AG36" s="13">
        <v>36</v>
      </c>
      <c r="AN36" s="122"/>
      <c r="AO36" s="122"/>
      <c r="AP36" s="122"/>
      <c r="AQ36" s="1" t="s">
        <v>4</v>
      </c>
      <c r="AR36" s="31" t="s">
        <v>96</v>
      </c>
    </row>
    <row r="37" spans="7:44" x14ac:dyDescent="0.25">
      <c r="G37" s="126"/>
      <c r="H37" s="1" t="s">
        <v>4</v>
      </c>
      <c r="I37" s="2">
        <v>0</v>
      </c>
      <c r="J37" s="2">
        <f t="shared" ref="J37:J38" si="8">I37</f>
        <v>0</v>
      </c>
      <c r="K37" s="2">
        <v>0</v>
      </c>
      <c r="M37" s="125" t="s">
        <v>26</v>
      </c>
      <c r="N37" s="1" t="s">
        <v>3</v>
      </c>
      <c r="O37" s="2">
        <v>1.6999999999999999E-3</v>
      </c>
      <c r="P37" s="27"/>
      <c r="Y37" s="121" t="s">
        <v>47</v>
      </c>
      <c r="Z37" s="125">
        <v>0.5</v>
      </c>
      <c r="AA37" s="123" t="s">
        <v>73</v>
      </c>
      <c r="AB37" s="125">
        <v>30</v>
      </c>
      <c r="AC37" s="1" t="s">
        <v>4</v>
      </c>
      <c r="AD37" s="13">
        <v>0.8871</v>
      </c>
      <c r="AE37" s="33" t="s">
        <v>98</v>
      </c>
      <c r="AF37" s="32">
        <f t="shared" si="7"/>
        <v>4.0807124337729692E-2</v>
      </c>
      <c r="AG37" s="1">
        <v>211</v>
      </c>
      <c r="AN37" s="122"/>
      <c r="AO37" s="122"/>
      <c r="AP37" s="122"/>
      <c r="AQ37" s="1" t="s">
        <v>5</v>
      </c>
      <c r="AR37" s="31" t="s">
        <v>95</v>
      </c>
    </row>
    <row r="38" spans="7:44" x14ac:dyDescent="0.25">
      <c r="G38" s="126"/>
      <c r="H38" s="1" t="s">
        <v>5</v>
      </c>
      <c r="I38" s="2">
        <v>0</v>
      </c>
      <c r="J38" s="2">
        <f t="shared" si="8"/>
        <v>0</v>
      </c>
      <c r="K38" s="2">
        <v>0</v>
      </c>
      <c r="M38" s="126"/>
      <c r="N38" s="1" t="s">
        <v>4</v>
      </c>
      <c r="O38" s="2">
        <v>0</v>
      </c>
      <c r="P38" s="27"/>
      <c r="Q38">
        <v>0</v>
      </c>
      <c r="R38">
        <v>6.8500000000000005E-2</v>
      </c>
      <c r="S38" s="16" t="e">
        <f>(R38-Q38)/Q38</f>
        <v>#DIV/0!</v>
      </c>
      <c r="Y38" s="121"/>
      <c r="Z38" s="125"/>
      <c r="AA38" s="123"/>
      <c r="AB38" s="125"/>
      <c r="AC38" s="1" t="s">
        <v>5</v>
      </c>
      <c r="AD38" s="13">
        <v>0.96489999999999998</v>
      </c>
      <c r="AE38" s="33" t="s">
        <v>107</v>
      </c>
      <c r="AF38" s="32">
        <f t="shared" si="7"/>
        <v>8.3946522955746679E-3</v>
      </c>
      <c r="AG38" s="1">
        <v>211</v>
      </c>
      <c r="AN38" s="121" t="s">
        <v>44</v>
      </c>
      <c r="AO38" s="127" t="s">
        <v>76</v>
      </c>
      <c r="AP38" s="125"/>
      <c r="AQ38" s="1"/>
      <c r="AR38" s="31"/>
    </row>
    <row r="39" spans="7:44" x14ac:dyDescent="0.25">
      <c r="M39" s="126"/>
      <c r="N39" s="1" t="s">
        <v>5</v>
      </c>
      <c r="O39" s="2">
        <v>0</v>
      </c>
      <c r="P39" s="27"/>
      <c r="Y39" s="121" t="s">
        <v>45</v>
      </c>
      <c r="Z39" s="125">
        <v>0.3</v>
      </c>
      <c r="AA39" s="123" t="s">
        <v>73</v>
      </c>
      <c r="AB39" s="125">
        <v>21</v>
      </c>
      <c r="AC39" s="1" t="s">
        <v>4</v>
      </c>
      <c r="AD39" s="13">
        <v>0.36630000000000001</v>
      </c>
      <c r="AE39" s="6">
        <v>0.43319999999999997</v>
      </c>
      <c r="AF39" s="32">
        <f t="shared" si="7"/>
        <v>0.18263718263718251</v>
      </c>
      <c r="AG39" s="1">
        <v>550</v>
      </c>
      <c r="AN39" s="122"/>
      <c r="AO39" s="128"/>
      <c r="AP39" s="126"/>
      <c r="AQ39" s="1" t="s">
        <v>4</v>
      </c>
      <c r="AR39" s="31" t="s">
        <v>85</v>
      </c>
    </row>
    <row r="40" spans="7:44" x14ac:dyDescent="0.25">
      <c r="M40" s="121" t="s">
        <v>21</v>
      </c>
      <c r="N40" s="13" t="s">
        <v>3</v>
      </c>
      <c r="O40" s="3">
        <v>0.90749999999999997</v>
      </c>
      <c r="P40" s="15"/>
      <c r="Q40" s="15"/>
      <c r="Y40" s="121"/>
      <c r="Z40" s="125"/>
      <c r="AA40" s="123"/>
      <c r="AB40" s="125"/>
      <c r="AC40" s="1" t="s">
        <v>5</v>
      </c>
      <c r="AD40" s="13">
        <v>0.2384</v>
      </c>
      <c r="AE40" s="6">
        <v>0.32550000000000001</v>
      </c>
      <c r="AF40" s="32">
        <f t="shared" si="7"/>
        <v>0.36535234899328861</v>
      </c>
      <c r="AG40" s="1">
        <v>581</v>
      </c>
      <c r="AN40" s="122"/>
      <c r="AO40" s="128"/>
      <c r="AP40" s="126"/>
      <c r="AQ40" s="1" t="s">
        <v>5</v>
      </c>
      <c r="AR40" s="31" t="s">
        <v>65</v>
      </c>
    </row>
    <row r="41" spans="7:44" x14ac:dyDescent="0.25">
      <c r="M41" s="122"/>
      <c r="N41" s="13" t="s">
        <v>4</v>
      </c>
      <c r="O41" s="3">
        <v>0.91210000000000002</v>
      </c>
      <c r="P41" s="15"/>
      <c r="Q41" s="15"/>
      <c r="Y41" s="121" t="s">
        <v>46</v>
      </c>
      <c r="Z41" s="125">
        <v>0.4</v>
      </c>
      <c r="AA41" s="123" t="s">
        <v>73</v>
      </c>
      <c r="AB41" s="125">
        <v>43</v>
      </c>
      <c r="AC41" s="1" t="s">
        <v>4</v>
      </c>
      <c r="AD41" s="28" t="s">
        <v>93</v>
      </c>
      <c r="AE41" s="13">
        <v>0.33689999999999998</v>
      </c>
      <c r="AF41" s="17">
        <f t="shared" si="7"/>
        <v>-2.9106628242074925E-2</v>
      </c>
      <c r="AG41" s="1">
        <v>45</v>
      </c>
      <c r="AN41" s="121" t="s">
        <v>38</v>
      </c>
      <c r="AO41" s="127" t="s">
        <v>105</v>
      </c>
      <c r="AP41" s="125"/>
      <c r="AQ41" s="1"/>
      <c r="AR41" s="4"/>
    </row>
    <row r="42" spans="7:44" x14ac:dyDescent="0.25">
      <c r="M42" s="122"/>
      <c r="N42" s="13" t="s">
        <v>5</v>
      </c>
      <c r="O42" s="3">
        <v>0.69</v>
      </c>
      <c r="P42" s="15"/>
      <c r="Q42" s="15"/>
      <c r="Y42" s="121"/>
      <c r="Z42" s="125"/>
      <c r="AA42" s="123"/>
      <c r="AB42" s="125"/>
      <c r="AC42" s="1" t="s">
        <v>5</v>
      </c>
      <c r="AD42" s="13">
        <v>0.15440000000000001</v>
      </c>
      <c r="AE42" s="33" t="s">
        <v>94</v>
      </c>
      <c r="AF42" s="32">
        <f t="shared" si="7"/>
        <v>0.21373056994818654</v>
      </c>
      <c r="AG42" s="1">
        <v>45</v>
      </c>
      <c r="AN42" s="122"/>
      <c r="AO42" s="128"/>
      <c r="AP42" s="126"/>
      <c r="AQ42" s="1" t="s">
        <v>4</v>
      </c>
      <c r="AR42" s="31">
        <v>4.0000000000000002E-4</v>
      </c>
    </row>
    <row r="43" spans="7:44" x14ac:dyDescent="0.25">
      <c r="Y43" s="121" t="s">
        <v>39</v>
      </c>
      <c r="Z43" s="125">
        <v>0.4</v>
      </c>
      <c r="AA43" s="123" t="s">
        <v>73</v>
      </c>
      <c r="AB43" s="125">
        <v>15</v>
      </c>
      <c r="AC43" s="1" t="s">
        <v>4</v>
      </c>
      <c r="AD43" s="13">
        <v>0.33729999999999999</v>
      </c>
      <c r="AE43" s="33" t="s">
        <v>90</v>
      </c>
      <c r="AF43" s="32">
        <f t="shared" si="7"/>
        <v>0.1289653127779426</v>
      </c>
      <c r="AG43" s="1">
        <v>55</v>
      </c>
      <c r="AN43" s="122"/>
      <c r="AO43" s="128"/>
      <c r="AP43" s="126"/>
      <c r="AQ43" s="1" t="s">
        <v>5</v>
      </c>
      <c r="AR43" s="34" t="s">
        <v>106</v>
      </c>
    </row>
    <row r="44" spans="7:44" x14ac:dyDescent="0.25">
      <c r="Y44" s="121"/>
      <c r="Z44" s="125"/>
      <c r="AA44" s="123"/>
      <c r="AB44" s="125"/>
      <c r="AC44" s="1" t="s">
        <v>5</v>
      </c>
      <c r="AD44" s="13">
        <v>0.25330000000000003</v>
      </c>
      <c r="AE44" s="33" t="s">
        <v>91</v>
      </c>
      <c r="AF44" s="32">
        <f t="shared" si="7"/>
        <v>0.25029609159099864</v>
      </c>
      <c r="AG44" s="1">
        <v>55</v>
      </c>
      <c r="AN44" s="121" t="s">
        <v>46</v>
      </c>
      <c r="AO44" s="123" t="s">
        <v>77</v>
      </c>
      <c r="AP44" s="125"/>
      <c r="AQ44" s="1"/>
      <c r="AR44" s="4"/>
    </row>
    <row r="45" spans="7:44" x14ac:dyDescent="0.25">
      <c r="Y45" s="121" t="s">
        <v>40</v>
      </c>
      <c r="Z45" s="125">
        <v>0.5</v>
      </c>
      <c r="AA45" s="123" t="s">
        <v>73</v>
      </c>
      <c r="AB45" s="125">
        <v>24</v>
      </c>
      <c r="AC45" s="1" t="s">
        <v>4</v>
      </c>
      <c r="AD45" s="13">
        <v>0.61460000000000004</v>
      </c>
      <c r="AE45" s="6">
        <v>0.88249999999999995</v>
      </c>
      <c r="AF45" s="32">
        <f t="shared" si="7"/>
        <v>0.43589326391148697</v>
      </c>
      <c r="AG45" s="1">
        <v>218</v>
      </c>
      <c r="AN45" s="122"/>
      <c r="AO45" s="124"/>
      <c r="AP45" s="126"/>
      <c r="AQ45" s="1" t="s">
        <v>4</v>
      </c>
      <c r="AR45" s="34" t="s">
        <v>92</v>
      </c>
    </row>
    <row r="46" spans="7:44" x14ac:dyDescent="0.25">
      <c r="Y46" s="121"/>
      <c r="Z46" s="125"/>
      <c r="AA46" s="123"/>
      <c r="AB46" s="125"/>
      <c r="AC46" s="1" t="s">
        <v>5</v>
      </c>
      <c r="AD46" s="28" t="s">
        <v>99</v>
      </c>
      <c r="AE46" s="6">
        <v>0.87219999999999998</v>
      </c>
      <c r="AF46" s="32">
        <f t="shared" si="7"/>
        <v>0.68508500772797543</v>
      </c>
      <c r="AG46" s="1">
        <v>218</v>
      </c>
      <c r="AN46" s="122"/>
      <c r="AO46" s="124"/>
      <c r="AP46" s="126"/>
      <c r="AQ46" s="1" t="s">
        <v>5</v>
      </c>
      <c r="AR46" s="34" t="s">
        <v>75</v>
      </c>
    </row>
    <row r="47" spans="7:44" x14ac:dyDescent="0.25">
      <c r="Y47" s="121" t="s">
        <v>41</v>
      </c>
      <c r="Z47" s="125">
        <v>0.6</v>
      </c>
      <c r="AA47" s="123" t="s">
        <v>73</v>
      </c>
      <c r="AB47" s="125">
        <v>48</v>
      </c>
      <c r="AC47" s="1" t="s">
        <v>4</v>
      </c>
      <c r="AD47" s="13">
        <v>0.24840000000000001</v>
      </c>
      <c r="AE47" s="6">
        <v>0.2681</v>
      </c>
      <c r="AF47" s="32">
        <f t="shared" si="7"/>
        <v>7.9307568438003198E-2</v>
      </c>
      <c r="AG47" s="1">
        <v>337</v>
      </c>
      <c r="AN47" s="129" t="s">
        <v>39</v>
      </c>
      <c r="AO47" s="123" t="s">
        <v>79</v>
      </c>
      <c r="AP47" s="125"/>
      <c r="AQ47" s="1"/>
      <c r="AR47" s="31"/>
    </row>
    <row r="48" spans="7:44" x14ac:dyDescent="0.25">
      <c r="Y48" s="121"/>
      <c r="Z48" s="125"/>
      <c r="AA48" s="123"/>
      <c r="AB48" s="125"/>
      <c r="AC48" s="1" t="s">
        <v>5</v>
      </c>
      <c r="AD48" s="13">
        <v>0.13980000000000001</v>
      </c>
      <c r="AE48" s="33" t="s">
        <v>104</v>
      </c>
      <c r="AF48" s="32">
        <f t="shared" si="7"/>
        <v>0.30257510729613735</v>
      </c>
      <c r="AG48" s="1">
        <v>450</v>
      </c>
      <c r="AN48" s="130"/>
      <c r="AO48" s="124"/>
      <c r="AP48" s="126"/>
      <c r="AQ48" s="1" t="s">
        <v>4</v>
      </c>
      <c r="AR48" s="31" t="s">
        <v>88</v>
      </c>
    </row>
    <row r="49" spans="25:45" x14ac:dyDescent="0.25">
      <c r="Y49" s="121" t="s">
        <v>42</v>
      </c>
      <c r="Z49" s="125">
        <v>0.8</v>
      </c>
      <c r="AA49" s="123" t="s">
        <v>73</v>
      </c>
      <c r="AB49" s="125">
        <v>20</v>
      </c>
      <c r="AC49" s="1" t="s">
        <v>4</v>
      </c>
      <c r="AD49" s="28" t="s">
        <v>86</v>
      </c>
      <c r="AE49" s="33" t="s">
        <v>84</v>
      </c>
      <c r="AF49" s="32">
        <f t="shared" si="7"/>
        <v>0.15582870737509916</v>
      </c>
      <c r="AG49" s="1">
        <v>108</v>
      </c>
      <c r="AN49" s="130"/>
      <c r="AO49" s="124"/>
      <c r="AP49" s="126"/>
      <c r="AQ49" s="1" t="s">
        <v>5</v>
      </c>
      <c r="AR49" s="31" t="s">
        <v>89</v>
      </c>
    </row>
    <row r="50" spans="25:45" x14ac:dyDescent="0.25">
      <c r="Y50" s="121"/>
      <c r="Z50" s="125"/>
      <c r="AA50" s="123"/>
      <c r="AB50" s="125"/>
      <c r="AC50" s="1" t="s">
        <v>5</v>
      </c>
      <c r="AD50" s="13">
        <v>0.66059999999999997</v>
      </c>
      <c r="AE50" s="33" t="s">
        <v>87</v>
      </c>
      <c r="AF50" s="32">
        <f t="shared" si="7"/>
        <v>0.11551619739630638</v>
      </c>
      <c r="AG50" s="1">
        <v>108</v>
      </c>
      <c r="AN50" s="121" t="s">
        <v>40</v>
      </c>
      <c r="AO50" s="123" t="s">
        <v>82</v>
      </c>
      <c r="AP50" s="125"/>
      <c r="AQ50" s="1"/>
      <c r="AR50" s="31"/>
    </row>
    <row r="51" spans="25:45" x14ac:dyDescent="0.25">
      <c r="Y51" s="121" t="s">
        <v>43</v>
      </c>
      <c r="Z51" s="125">
        <v>0.6</v>
      </c>
      <c r="AA51" s="123" t="s">
        <v>73</v>
      </c>
      <c r="AB51" s="125">
        <v>18</v>
      </c>
      <c r="AC51" s="1" t="s">
        <v>4</v>
      </c>
      <c r="AD51" s="13">
        <v>0.47049999999999997</v>
      </c>
      <c r="AE51" s="38">
        <v>0.4521</v>
      </c>
      <c r="AF51" s="37">
        <f>(AE51-AD51)/AD51</f>
        <v>-3.9107332624867104E-2</v>
      </c>
      <c r="AG51" s="1">
        <v>84</v>
      </c>
      <c r="AN51" s="122"/>
      <c r="AO51" s="124"/>
      <c r="AP51" s="126"/>
      <c r="AQ51" s="1" t="s">
        <v>4</v>
      </c>
      <c r="AR51" s="31" t="s">
        <v>85</v>
      </c>
    </row>
    <row r="52" spans="25:45" x14ac:dyDescent="0.25">
      <c r="Y52" s="121"/>
      <c r="Z52" s="125"/>
      <c r="AA52" s="123"/>
      <c r="AB52" s="125"/>
      <c r="AC52" s="1" t="s">
        <v>5</v>
      </c>
      <c r="AD52" s="28" t="s">
        <v>102</v>
      </c>
      <c r="AE52" s="6">
        <v>0.41128999999999999</v>
      </c>
      <c r="AF52" s="32">
        <f>(AE52-AD52)/AD52</f>
        <v>5.189258312020454E-2</v>
      </c>
      <c r="AG52" s="1">
        <v>84</v>
      </c>
      <c r="AN52" s="122"/>
      <c r="AO52" s="124"/>
      <c r="AP52" s="126"/>
      <c r="AQ52" s="1" t="s">
        <v>5</v>
      </c>
      <c r="AR52" s="31" t="s">
        <v>65</v>
      </c>
    </row>
    <row r="53" spans="25:45" x14ac:dyDescent="0.25">
      <c r="AN53" s="121" t="s">
        <v>41</v>
      </c>
      <c r="AO53" s="125" t="s">
        <v>83</v>
      </c>
      <c r="AP53" s="125"/>
      <c r="AQ53" s="1"/>
      <c r="AR53" s="2"/>
    </row>
    <row r="54" spans="25:45" x14ac:dyDescent="0.25">
      <c r="AN54" s="122"/>
      <c r="AO54" s="126"/>
      <c r="AP54" s="126"/>
      <c r="AQ54" s="1" t="s">
        <v>4</v>
      </c>
      <c r="AR54" s="35" t="s">
        <v>103</v>
      </c>
      <c r="AS54" s="36"/>
    </row>
    <row r="55" spans="25:45" x14ac:dyDescent="0.25">
      <c r="AN55" s="122"/>
      <c r="AO55" s="126"/>
      <c r="AP55" s="126"/>
      <c r="AQ55" s="1" t="s">
        <v>5</v>
      </c>
      <c r="AR55" s="35" t="s">
        <v>75</v>
      </c>
      <c r="AS55" s="36"/>
    </row>
    <row r="56" spans="25:45" x14ac:dyDescent="0.25">
      <c r="AN56" s="121" t="s">
        <v>42</v>
      </c>
      <c r="AO56" s="123" t="s">
        <v>81</v>
      </c>
      <c r="AP56" s="125"/>
      <c r="AQ56" s="1"/>
      <c r="AR56" s="2"/>
    </row>
    <row r="57" spans="25:45" x14ac:dyDescent="0.25">
      <c r="AN57" s="122"/>
      <c r="AO57" s="124"/>
      <c r="AP57" s="126"/>
      <c r="AQ57" s="1" t="s">
        <v>4</v>
      </c>
      <c r="AR57" s="31" t="s">
        <v>74</v>
      </c>
    </row>
    <row r="58" spans="25:45" x14ac:dyDescent="0.25">
      <c r="AN58" s="122"/>
      <c r="AO58" s="124"/>
      <c r="AP58" s="126"/>
      <c r="AQ58" s="1" t="s">
        <v>5</v>
      </c>
      <c r="AR58" s="31" t="s">
        <v>65</v>
      </c>
    </row>
    <row r="59" spans="25:45" x14ac:dyDescent="0.25">
      <c r="AN59" s="121" t="s">
        <v>43</v>
      </c>
      <c r="AO59" s="123" t="s">
        <v>80</v>
      </c>
      <c r="AP59" s="125"/>
      <c r="AQ59" s="1"/>
      <c r="AR59" s="2"/>
    </row>
    <row r="60" spans="25:45" x14ac:dyDescent="0.25">
      <c r="AN60" s="122"/>
      <c r="AO60" s="124"/>
      <c r="AP60" s="126"/>
      <c r="AQ60" s="1" t="s">
        <v>4</v>
      </c>
      <c r="AR60" s="31" t="s">
        <v>100</v>
      </c>
    </row>
    <row r="61" spans="25:45" x14ac:dyDescent="0.25">
      <c r="AN61" s="122"/>
      <c r="AO61" s="124"/>
      <c r="AP61" s="126"/>
      <c r="AQ61" s="1" t="s">
        <v>5</v>
      </c>
      <c r="AR61" s="34" t="s">
        <v>101</v>
      </c>
    </row>
  </sheetData>
  <mergeCells count="152">
    <mergeCell ref="AO3:AO5"/>
    <mergeCell ref="AO6:AO8"/>
    <mergeCell ref="AO9:AO11"/>
    <mergeCell ref="AO27:AO29"/>
    <mergeCell ref="AO12:AO14"/>
    <mergeCell ref="AO15:AO17"/>
    <mergeCell ref="AO18:AO20"/>
    <mergeCell ref="AO21:AO23"/>
    <mergeCell ref="AO24:AO26"/>
    <mergeCell ref="AN3:AN5"/>
    <mergeCell ref="AN6:AN8"/>
    <mergeCell ref="AN9:AN11"/>
    <mergeCell ref="AN12:AN14"/>
    <mergeCell ref="AN15:AN17"/>
    <mergeCell ref="AN18:AN20"/>
    <mergeCell ref="AN21:AN23"/>
    <mergeCell ref="AN24:AN26"/>
    <mergeCell ref="AN27:AN29"/>
    <mergeCell ref="AP3:AP5"/>
    <mergeCell ref="AP6:AP8"/>
    <mergeCell ref="AP9:AP11"/>
    <mergeCell ref="AP12:AP14"/>
    <mergeCell ref="AP15:AP17"/>
    <mergeCell ref="AP18:AP20"/>
    <mergeCell ref="AP21:AP23"/>
    <mergeCell ref="AP24:AP26"/>
    <mergeCell ref="AP27:AP29"/>
    <mergeCell ref="Y11:Y12"/>
    <mergeCell ref="AA13:AA14"/>
    <mergeCell ref="Z5:Z6"/>
    <mergeCell ref="AB5:AB6"/>
    <mergeCell ref="Z15:Z16"/>
    <mergeCell ref="AA15:AA16"/>
    <mergeCell ref="AB15:AB16"/>
    <mergeCell ref="Z9:Z10"/>
    <mergeCell ref="AA9:AA10"/>
    <mergeCell ref="AB9:AB10"/>
    <mergeCell ref="Z11:Z12"/>
    <mergeCell ref="AA11:AA12"/>
    <mergeCell ref="AB11:AB12"/>
    <mergeCell ref="AB13:AB14"/>
    <mergeCell ref="AB17:AB18"/>
    <mergeCell ref="Z19:Z20"/>
    <mergeCell ref="AA19:AA20"/>
    <mergeCell ref="AB19:AB20"/>
    <mergeCell ref="P3:P5"/>
    <mergeCell ref="P6:P8"/>
    <mergeCell ref="Y15:Y16"/>
    <mergeCell ref="Y17:Y18"/>
    <mergeCell ref="Y19:Y20"/>
    <mergeCell ref="Z17:Z18"/>
    <mergeCell ref="AA17:AA18"/>
    <mergeCell ref="Y13:Y14"/>
    <mergeCell ref="Z7:Z8"/>
    <mergeCell ref="AB7:AB8"/>
    <mergeCell ref="AA3:AA4"/>
    <mergeCell ref="AA7:AA8"/>
    <mergeCell ref="AA5:AA6"/>
    <mergeCell ref="Z13:Z14"/>
    <mergeCell ref="Y7:Y8"/>
    <mergeCell ref="Y3:Y4"/>
    <mergeCell ref="Y5:Y6"/>
    <mergeCell ref="Z3:Z4"/>
    <mergeCell ref="AB3:AB4"/>
    <mergeCell ref="Y9:Y10"/>
    <mergeCell ref="M3:M5"/>
    <mergeCell ref="M6:M8"/>
    <mergeCell ref="M9:M11"/>
    <mergeCell ref="M12:M14"/>
    <mergeCell ref="M15:M17"/>
    <mergeCell ref="P24:P26"/>
    <mergeCell ref="M40:M42"/>
    <mergeCell ref="M37:M39"/>
    <mergeCell ref="M18:M20"/>
    <mergeCell ref="M21:M23"/>
    <mergeCell ref="M24:M26"/>
    <mergeCell ref="M27:M29"/>
    <mergeCell ref="G3:G5"/>
    <mergeCell ref="G6:G8"/>
    <mergeCell ref="G9:G11"/>
    <mergeCell ref="G12:G14"/>
    <mergeCell ref="G15:G17"/>
    <mergeCell ref="G33:G35"/>
    <mergeCell ref="G18:G20"/>
    <mergeCell ref="G21:G23"/>
    <mergeCell ref="G24:G26"/>
    <mergeCell ref="G27:G29"/>
    <mergeCell ref="G30:G32"/>
    <mergeCell ref="Y35:Y36"/>
    <mergeCell ref="Z35:Z36"/>
    <mergeCell ref="AA35:AA36"/>
    <mergeCell ref="AB35:AB36"/>
    <mergeCell ref="Y37:Y38"/>
    <mergeCell ref="Z37:Z38"/>
    <mergeCell ref="AA37:AA38"/>
    <mergeCell ref="AB37:AB38"/>
    <mergeCell ref="G36:G38"/>
    <mergeCell ref="Y45:Y46"/>
    <mergeCell ref="Z45:Z46"/>
    <mergeCell ref="AA45:AA46"/>
    <mergeCell ref="AB45:AB46"/>
    <mergeCell ref="Y39:Y40"/>
    <mergeCell ref="Z39:Z40"/>
    <mergeCell ref="AA39:AA40"/>
    <mergeCell ref="AB39:AB40"/>
    <mergeCell ref="Y41:Y42"/>
    <mergeCell ref="Z41:Z42"/>
    <mergeCell ref="AA41:AA42"/>
    <mergeCell ref="AB41:AB42"/>
    <mergeCell ref="AO35:AO37"/>
    <mergeCell ref="AP35:AP37"/>
    <mergeCell ref="AN38:AN40"/>
    <mergeCell ref="AO38:AO40"/>
    <mergeCell ref="AP38:AP40"/>
    <mergeCell ref="Y51:Y52"/>
    <mergeCell ref="Z51:Z52"/>
    <mergeCell ref="AA51:AA52"/>
    <mergeCell ref="AB51:AB52"/>
    <mergeCell ref="AN35:AN37"/>
    <mergeCell ref="AN41:AN43"/>
    <mergeCell ref="AN47:AN49"/>
    <mergeCell ref="Y47:Y48"/>
    <mergeCell ref="Z47:Z48"/>
    <mergeCell ref="AA47:AA48"/>
    <mergeCell ref="AB47:AB48"/>
    <mergeCell ref="Y49:Y50"/>
    <mergeCell ref="Z49:Z50"/>
    <mergeCell ref="AA49:AA50"/>
    <mergeCell ref="AB49:AB50"/>
    <mergeCell ref="Y43:Y44"/>
    <mergeCell ref="Z43:Z44"/>
    <mergeCell ref="AA43:AA44"/>
    <mergeCell ref="AB43:AB44"/>
    <mergeCell ref="AO47:AO49"/>
    <mergeCell ref="AP47:AP49"/>
    <mergeCell ref="AN50:AN52"/>
    <mergeCell ref="AO50:AO52"/>
    <mergeCell ref="AP50:AP52"/>
    <mergeCell ref="AO41:AO43"/>
    <mergeCell ref="AP41:AP43"/>
    <mergeCell ref="AN44:AN46"/>
    <mergeCell ref="AO44:AO46"/>
    <mergeCell ref="AP44:AP46"/>
    <mergeCell ref="AN59:AN61"/>
    <mergeCell ref="AO59:AO61"/>
    <mergeCell ref="AP59:AP61"/>
    <mergeCell ref="AN53:AN55"/>
    <mergeCell ref="AO53:AO55"/>
    <mergeCell ref="AP53:AP55"/>
    <mergeCell ref="AN56:AN58"/>
    <mergeCell ref="AO56:AO58"/>
    <mergeCell ref="AP56:AP58"/>
  </mergeCells>
  <phoneticPr fontId="6" type="noConversion"/>
  <pageMargins left="0.7" right="0.7" top="0.75" bottom="0.75" header="0.3" footer="0.3"/>
  <pageSetup paperSize="256" orientation="portrait" horizontalDpi="203" verticalDpi="203" r:id="rId1"/>
  <ignoredErrors>
    <ignoredError sqref="AA3 AA5 AA17 AA19 AA11 AA13 AA7" twoDigitTextYear="1"/>
    <ignoredError sqref="AD9 AE10 AE5 AE12 AE16 AR4:AR5 AR6:AR8 AR25:AR26 AR15:AR17 AR13:AR14 AR18:AR20 AR22:AR23 AR28:AR29" numberStoredAsText="1"/>
  </ignoredErrors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47BDA0-66A2-4C45-9B6D-C5500D15A220}">
  <dimension ref="D2:DK85"/>
  <sheetViews>
    <sheetView topLeftCell="D1" zoomScale="85" zoomScaleNormal="85" workbookViewId="0">
      <selection activeCell="E3" sqref="E3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523</v>
      </c>
      <c r="O2" t="s">
        <v>524</v>
      </c>
      <c r="V2" t="s">
        <v>525</v>
      </c>
      <c r="AD2" t="s">
        <v>526</v>
      </c>
      <c r="AL2" t="s">
        <v>527</v>
      </c>
      <c r="AS2" t="s">
        <v>528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528</v>
      </c>
      <c r="AZ12" t="s">
        <v>529</v>
      </c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90" t="s">
        <v>226</v>
      </c>
      <c r="E26" t="s">
        <v>433</v>
      </c>
    </row>
    <row r="27" spans="4:94" x14ac:dyDescent="0.25">
      <c r="D27" s="191"/>
      <c r="E27" t="s">
        <v>434</v>
      </c>
    </row>
    <row r="28" spans="4:94" x14ac:dyDescent="0.25">
      <c r="D28" s="191"/>
      <c r="E28" s="97" t="s">
        <v>435</v>
      </c>
    </row>
    <row r="29" spans="4:94" x14ac:dyDescent="0.25">
      <c r="D29" s="191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7" spans="4:115" x14ac:dyDescent="0.25">
      <c r="D37" s="190" t="s">
        <v>121</v>
      </c>
      <c r="E37" t="s">
        <v>433</v>
      </c>
    </row>
    <row r="38" spans="4:115" x14ac:dyDescent="0.25">
      <c r="D38" s="191"/>
      <c r="E38" t="s">
        <v>434</v>
      </c>
    </row>
    <row r="39" spans="4:115" x14ac:dyDescent="0.25">
      <c r="D39" s="191"/>
      <c r="E39" s="97" t="s">
        <v>435</v>
      </c>
    </row>
    <row r="40" spans="4:115" x14ac:dyDescent="0.25">
      <c r="D40" s="191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5" spans="4:46" x14ac:dyDescent="0.25">
      <c r="D75" s="190" t="s">
        <v>452</v>
      </c>
    </row>
    <row r="76" spans="4:46" x14ac:dyDescent="0.25">
      <c r="D76" s="191"/>
    </row>
    <row r="77" spans="4:46" x14ac:dyDescent="0.25">
      <c r="D77" s="191"/>
    </row>
    <row r="78" spans="4:46" x14ac:dyDescent="0.25">
      <c r="D78" s="191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6976A1-4A09-4DDD-A45F-1CF3803AE9FE}">
  <dimension ref="D2:DK85"/>
  <sheetViews>
    <sheetView topLeftCell="A59" zoomScaleNormal="100" workbookViewId="0">
      <selection activeCell="D75" sqref="D75:D78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523</v>
      </c>
      <c r="O2" t="s">
        <v>524</v>
      </c>
      <c r="V2" t="s">
        <v>525</v>
      </c>
      <c r="AD2" t="s">
        <v>552</v>
      </c>
      <c r="AL2" t="s">
        <v>527</v>
      </c>
      <c r="AS2" t="s">
        <v>528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  <c r="S6" t="s">
        <v>541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  <c r="M11" t="s">
        <v>531</v>
      </c>
    </row>
    <row r="12" spans="4:74" x14ac:dyDescent="0.25">
      <c r="E12" s="27"/>
      <c r="AS12" t="s">
        <v>528</v>
      </c>
      <c r="AZ12" t="s">
        <v>529</v>
      </c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2" spans="4:94" x14ac:dyDescent="0.25">
      <c r="M22" t="s">
        <v>524</v>
      </c>
    </row>
    <row r="26" spans="4:94" x14ac:dyDescent="0.25">
      <c r="D26" s="190" t="s">
        <v>226</v>
      </c>
      <c r="E26" t="s">
        <v>433</v>
      </c>
    </row>
    <row r="27" spans="4:94" x14ac:dyDescent="0.25">
      <c r="D27" s="191"/>
      <c r="E27" t="s">
        <v>434</v>
      </c>
    </row>
    <row r="28" spans="4:94" x14ac:dyDescent="0.25">
      <c r="D28" s="191"/>
      <c r="E28" s="97" t="s">
        <v>435</v>
      </c>
    </row>
    <row r="29" spans="4:94" x14ac:dyDescent="0.25">
      <c r="D29" s="191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7" spans="4:115" x14ac:dyDescent="0.25">
      <c r="D37" s="190" t="s">
        <v>121</v>
      </c>
      <c r="E37" t="s">
        <v>433</v>
      </c>
    </row>
    <row r="38" spans="4:115" x14ac:dyDescent="0.25">
      <c r="D38" s="191"/>
      <c r="E38" t="s">
        <v>434</v>
      </c>
    </row>
    <row r="39" spans="4:115" x14ac:dyDescent="0.25">
      <c r="D39" s="191"/>
      <c r="E39" s="97" t="s">
        <v>435</v>
      </c>
    </row>
    <row r="40" spans="4:115" x14ac:dyDescent="0.25">
      <c r="D40" s="191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5" spans="4:46" x14ac:dyDescent="0.25">
      <c r="D75" s="190" t="s">
        <v>452</v>
      </c>
    </row>
    <row r="76" spans="4:46" x14ac:dyDescent="0.25">
      <c r="D76" s="191"/>
    </row>
    <row r="77" spans="4:46" x14ac:dyDescent="0.25">
      <c r="D77" s="191"/>
    </row>
    <row r="78" spans="4:46" x14ac:dyDescent="0.25">
      <c r="D78" s="191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A8526-1706-4EBD-ADCE-3F151B5AAA4D}">
  <dimension ref="D2:DK85"/>
  <sheetViews>
    <sheetView zoomScaleNormal="100" workbookViewId="0">
      <selection activeCell="D16" sqref="D16:D18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443</v>
      </c>
      <c r="G2" t="s">
        <v>523</v>
      </c>
      <c r="J2" t="s">
        <v>519</v>
      </c>
      <c r="O2" t="s">
        <v>524</v>
      </c>
      <c r="U2" s="103" t="s">
        <v>549</v>
      </c>
      <c r="V2" t="s">
        <v>525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  <c r="U14" t="s">
        <v>548</v>
      </c>
    </row>
    <row r="16" spans="4:74" ht="30" x14ac:dyDescent="0.25">
      <c r="D16" s="101" t="s">
        <v>110</v>
      </c>
      <c r="E16" t="s">
        <v>433</v>
      </c>
      <c r="Q16" t="s">
        <v>511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90" t="s">
        <v>226</v>
      </c>
      <c r="E26" t="s">
        <v>433</v>
      </c>
      <c r="P26" t="s">
        <v>542</v>
      </c>
    </row>
    <row r="27" spans="4:94" x14ac:dyDescent="0.25">
      <c r="D27" s="191"/>
      <c r="E27" t="s">
        <v>434</v>
      </c>
    </row>
    <row r="28" spans="4:94" x14ac:dyDescent="0.25">
      <c r="D28" s="191"/>
      <c r="E28" s="97" t="s">
        <v>435</v>
      </c>
    </row>
    <row r="29" spans="4:94" x14ac:dyDescent="0.25">
      <c r="D29" s="191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6" spans="4:115" x14ac:dyDescent="0.25">
      <c r="W36" t="s">
        <v>543</v>
      </c>
    </row>
    <row r="37" spans="4:115" x14ac:dyDescent="0.25">
      <c r="D37" s="190" t="s">
        <v>121</v>
      </c>
      <c r="E37" t="s">
        <v>433</v>
      </c>
    </row>
    <row r="38" spans="4:115" x14ac:dyDescent="0.25">
      <c r="D38" s="191"/>
      <c r="E38" t="s">
        <v>434</v>
      </c>
    </row>
    <row r="39" spans="4:115" x14ac:dyDescent="0.25">
      <c r="D39" s="191"/>
      <c r="E39" s="97" t="s">
        <v>435</v>
      </c>
    </row>
    <row r="40" spans="4:115" x14ac:dyDescent="0.25">
      <c r="D40" s="191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15" x14ac:dyDescent="0.25">
      <c r="D49" s="107"/>
      <c r="E49" s="97" t="s">
        <v>435</v>
      </c>
      <c r="O49" t="s">
        <v>544</v>
      </c>
    </row>
    <row r="50" spans="4:15" x14ac:dyDescent="0.25">
      <c r="D50" s="107"/>
      <c r="E50" t="s">
        <v>436</v>
      </c>
    </row>
    <row r="56" spans="4:15" ht="45" customHeight="1" x14ac:dyDescent="0.25">
      <c r="D56" s="101" t="s">
        <v>108</v>
      </c>
      <c r="E56" t="s">
        <v>433</v>
      </c>
    </row>
    <row r="57" spans="4:15" x14ac:dyDescent="0.25">
      <c r="D57" s="102"/>
      <c r="E57" t="s">
        <v>434</v>
      </c>
    </row>
    <row r="58" spans="4:15" x14ac:dyDescent="0.25">
      <c r="D58" s="102"/>
      <c r="E58" s="97" t="s">
        <v>435</v>
      </c>
    </row>
    <row r="59" spans="4:15" x14ac:dyDescent="0.25">
      <c r="E59" s="113"/>
    </row>
    <row r="63" spans="4:15" ht="75" customHeight="1" x14ac:dyDescent="0.25">
      <c r="D63" s="101" t="s">
        <v>451</v>
      </c>
      <c r="E63" t="s">
        <v>433</v>
      </c>
    </row>
    <row r="64" spans="4:15" x14ac:dyDescent="0.25">
      <c r="D64" s="102"/>
      <c r="E64" t="s">
        <v>434</v>
      </c>
      <c r="G64" t="s">
        <v>546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2" spans="4:46" x14ac:dyDescent="0.25">
      <c r="E72" t="s">
        <v>545</v>
      </c>
    </row>
    <row r="75" spans="4:46" x14ac:dyDescent="0.25">
      <c r="D75" s="190" t="s">
        <v>452</v>
      </c>
    </row>
    <row r="76" spans="4:46" x14ac:dyDescent="0.25">
      <c r="D76" s="191"/>
    </row>
    <row r="77" spans="4:46" x14ac:dyDescent="0.25">
      <c r="D77" s="191"/>
    </row>
    <row r="78" spans="4:46" x14ac:dyDescent="0.25">
      <c r="D78" s="191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16E7DA-5CDC-46E2-B88D-92683C5A136F}">
  <dimension ref="D2:DK85"/>
  <sheetViews>
    <sheetView zoomScaleNormal="100" workbookViewId="0">
      <selection activeCell="E63" sqref="E63:E66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/>
      <c r="R2" t="s">
        <v>551</v>
      </c>
      <c r="X2" t="s">
        <v>547</v>
      </c>
      <c r="AD2" t="s">
        <v>526</v>
      </c>
      <c r="AL2" t="s">
        <v>527</v>
      </c>
      <c r="AS2" t="s">
        <v>528</v>
      </c>
    </row>
    <row r="3" spans="4:74" x14ac:dyDescent="0.25">
      <c r="F3" s="97" t="s">
        <v>264</v>
      </c>
      <c r="L3" t="s">
        <v>550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528</v>
      </c>
      <c r="AZ12" t="s">
        <v>529</v>
      </c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90" t="s">
        <v>226</v>
      </c>
      <c r="E26" t="s">
        <v>433</v>
      </c>
    </row>
    <row r="27" spans="4:94" x14ac:dyDescent="0.25">
      <c r="D27" s="191"/>
      <c r="E27" t="s">
        <v>434</v>
      </c>
    </row>
    <row r="28" spans="4:94" x14ac:dyDescent="0.25">
      <c r="D28" s="191"/>
      <c r="E28" s="97" t="s">
        <v>435</v>
      </c>
    </row>
    <row r="29" spans="4:94" x14ac:dyDescent="0.25">
      <c r="D29" s="191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7" spans="4:115" x14ac:dyDescent="0.25">
      <c r="D37" s="190" t="s">
        <v>121</v>
      </c>
      <c r="E37" t="s">
        <v>433</v>
      </c>
    </row>
    <row r="38" spans="4:115" x14ac:dyDescent="0.25">
      <c r="D38" s="191"/>
      <c r="E38" t="s">
        <v>434</v>
      </c>
    </row>
    <row r="39" spans="4:115" x14ac:dyDescent="0.25">
      <c r="D39" s="191"/>
      <c r="E39" s="97" t="s">
        <v>435</v>
      </c>
    </row>
    <row r="40" spans="4:115" x14ac:dyDescent="0.25">
      <c r="D40" s="191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5" spans="4:46" x14ac:dyDescent="0.25">
      <c r="D75" s="190" t="s">
        <v>452</v>
      </c>
    </row>
    <row r="76" spans="4:46" x14ac:dyDescent="0.25">
      <c r="D76" s="191"/>
    </row>
    <row r="77" spans="4:46" x14ac:dyDescent="0.25">
      <c r="D77" s="191"/>
    </row>
    <row r="78" spans="4:46" x14ac:dyDescent="0.25">
      <c r="D78" s="191"/>
    </row>
    <row r="82" spans="5:9" x14ac:dyDescent="0.25">
      <c r="I82" s="16"/>
    </row>
    <row r="83" spans="5:9" x14ac:dyDescent="0.25">
      <c r="I83" s="16"/>
    </row>
    <row r="84" spans="5:9" x14ac:dyDescent="0.25">
      <c r="E84" s="97"/>
      <c r="I84" s="16"/>
    </row>
    <row r="85" spans="5:9" x14ac:dyDescent="0.25">
      <c r="I85" s="16"/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691E8-13EE-40E8-9C8B-6C0FFC9F348D}">
  <dimension ref="I4:BW73"/>
  <sheetViews>
    <sheetView topLeftCell="BF1" zoomScaleNormal="100" workbookViewId="0">
      <selection activeCell="BS7" sqref="BS7"/>
    </sheetView>
  </sheetViews>
  <sheetFormatPr defaultRowHeight="15" x14ac:dyDescent="0.25"/>
  <cols>
    <col min="32" max="32" width="22" customWidth="1"/>
    <col min="71" max="71" width="19" customWidth="1"/>
  </cols>
  <sheetData>
    <row r="4" spans="9:71" x14ac:dyDescent="0.25">
      <c r="I4" t="s">
        <v>553</v>
      </c>
      <c r="J4" t="s">
        <v>554</v>
      </c>
    </row>
    <row r="5" spans="9:71" x14ac:dyDescent="0.25">
      <c r="AF5" t="s">
        <v>594</v>
      </c>
    </row>
    <row r="7" spans="9:71" x14ac:dyDescent="0.25">
      <c r="I7" t="s">
        <v>555</v>
      </c>
      <c r="AG7" t="s">
        <v>595</v>
      </c>
      <c r="AI7" t="s">
        <v>596</v>
      </c>
      <c r="AR7" t="s">
        <v>600</v>
      </c>
      <c r="AT7" t="s">
        <v>592</v>
      </c>
      <c r="BA7" t="s">
        <v>569</v>
      </c>
      <c r="BJ7" t="s">
        <v>605</v>
      </c>
      <c r="BN7" t="s">
        <v>159</v>
      </c>
      <c r="BS7" t="s">
        <v>606</v>
      </c>
    </row>
    <row r="9" spans="9:71" ht="30" x14ac:dyDescent="0.25">
      <c r="AF9" s="101" t="s">
        <v>108</v>
      </c>
    </row>
    <row r="21" spans="12:75" x14ac:dyDescent="0.25">
      <c r="AH21" t="s">
        <v>602</v>
      </c>
      <c r="AL21" t="s">
        <v>603</v>
      </c>
    </row>
    <row r="22" spans="12:75" ht="30" x14ac:dyDescent="0.25">
      <c r="AF22" s="101" t="s">
        <v>111</v>
      </c>
      <c r="BT22" t="s">
        <v>437</v>
      </c>
      <c r="BU22" t="s">
        <v>438</v>
      </c>
      <c r="BV22" t="s">
        <v>439</v>
      </c>
      <c r="BW22" t="s">
        <v>441</v>
      </c>
    </row>
    <row r="23" spans="12:75" x14ac:dyDescent="0.25">
      <c r="BS23" t="s">
        <v>433</v>
      </c>
      <c r="BT23">
        <v>0.38279999999999997</v>
      </c>
      <c r="BU23">
        <v>0.3826</v>
      </c>
      <c r="BV23">
        <v>0.63519999999999999</v>
      </c>
      <c r="BW23" s="16">
        <f>(BU23-BT23)/BT23</f>
        <v>-5.224660397073615E-4</v>
      </c>
    </row>
    <row r="24" spans="12:75" x14ac:dyDescent="0.25">
      <c r="BS24" t="s">
        <v>434</v>
      </c>
      <c r="BT24">
        <v>0.20369999999999999</v>
      </c>
      <c r="BU24">
        <v>0.2117</v>
      </c>
      <c r="BV24">
        <v>0</v>
      </c>
      <c r="BW24" s="16">
        <f>(BU24-BT24)/BT24</f>
        <v>3.9273441335297039E-2</v>
      </c>
    </row>
    <row r="25" spans="12:75" x14ac:dyDescent="0.25">
      <c r="BS25" s="97" t="s">
        <v>435</v>
      </c>
      <c r="BT25">
        <v>0.13880000000000001</v>
      </c>
      <c r="BU25">
        <v>0.14499999999999999</v>
      </c>
      <c r="BV25">
        <v>0</v>
      </c>
      <c r="BW25" s="16">
        <f>(BU25-BT25)/BT25</f>
        <v>4.4668587896253477E-2</v>
      </c>
    </row>
    <row r="26" spans="12:75" x14ac:dyDescent="0.25">
      <c r="L26" t="s">
        <v>556</v>
      </c>
      <c r="BS26" t="s">
        <v>436</v>
      </c>
      <c r="BT26">
        <v>0.15029999999999999</v>
      </c>
      <c r="BU26">
        <v>0.16869999999999999</v>
      </c>
      <c r="BV26">
        <v>0</v>
      </c>
      <c r="BW26" s="16">
        <f>(BU26-BT26)/BT26</f>
        <v>0.12242182302062542</v>
      </c>
    </row>
    <row r="37" spans="12:38" x14ac:dyDescent="0.25">
      <c r="AH37" t="s">
        <v>597</v>
      </c>
      <c r="AL37" t="s">
        <v>601</v>
      </c>
    </row>
    <row r="38" spans="12:38" x14ac:dyDescent="0.25">
      <c r="AF38" s="190" t="s">
        <v>452</v>
      </c>
    </row>
    <row r="39" spans="12:38" x14ac:dyDescent="0.25">
      <c r="AF39" s="191"/>
    </row>
    <row r="40" spans="12:38" x14ac:dyDescent="0.25">
      <c r="AF40" s="191"/>
    </row>
    <row r="41" spans="12:38" x14ac:dyDescent="0.25">
      <c r="AF41" s="191"/>
    </row>
    <row r="44" spans="12:38" x14ac:dyDescent="0.25">
      <c r="L44" t="s">
        <v>557</v>
      </c>
    </row>
    <row r="52" spans="32:34" x14ac:dyDescent="0.25">
      <c r="AH52" t="s">
        <v>598</v>
      </c>
    </row>
    <row r="53" spans="32:34" ht="30" x14ac:dyDescent="0.25">
      <c r="AF53" s="101" t="s">
        <v>451</v>
      </c>
    </row>
    <row r="54" spans="32:34" x14ac:dyDescent="0.25">
      <c r="AF54" s="102"/>
    </row>
    <row r="55" spans="32:34" x14ac:dyDescent="0.25">
      <c r="AF55" s="102"/>
    </row>
    <row r="70" spans="32:41" x14ac:dyDescent="0.25">
      <c r="AH70" t="s">
        <v>599</v>
      </c>
      <c r="AO70" t="s">
        <v>604</v>
      </c>
    </row>
    <row r="71" spans="32:41" ht="45" x14ac:dyDescent="0.25">
      <c r="AF71" s="101" t="s">
        <v>110</v>
      </c>
    </row>
    <row r="72" spans="32:41" x14ac:dyDescent="0.25">
      <c r="AF72" s="102"/>
    </row>
    <row r="73" spans="32:41" x14ac:dyDescent="0.25">
      <c r="AF73" s="102"/>
    </row>
  </sheetData>
  <mergeCells count="1">
    <mergeCell ref="AF38:AF41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17C41-38AF-49DA-A066-A30F453370DD}">
  <dimension ref="E3:CR197"/>
  <sheetViews>
    <sheetView topLeftCell="A27" zoomScaleNormal="100" workbookViewId="0">
      <selection activeCell="AU67" sqref="AU67"/>
    </sheetView>
  </sheetViews>
  <sheetFormatPr defaultRowHeight="15" x14ac:dyDescent="0.25"/>
  <cols>
    <col min="5" max="5" width="28" customWidth="1"/>
    <col min="6" max="6" width="25.85546875" bestFit="1" customWidth="1"/>
    <col min="7" max="7" width="17" bestFit="1" customWidth="1"/>
    <col min="20" max="20" width="15" bestFit="1" customWidth="1"/>
    <col min="24" max="24" width="11" bestFit="1" customWidth="1"/>
    <col min="34" max="34" width="15" bestFit="1" customWidth="1"/>
    <col min="48" max="48" width="17.28515625" customWidth="1"/>
    <col min="49" max="49" width="15" customWidth="1"/>
    <col min="62" max="62" width="14" customWidth="1"/>
    <col min="63" max="63" width="10.42578125" customWidth="1"/>
    <col min="64" max="64" width="12.7109375" customWidth="1"/>
    <col min="76" max="76" width="13.7109375" customWidth="1"/>
    <col min="92" max="92" width="23.7109375" customWidth="1"/>
  </cols>
  <sheetData>
    <row r="3" spans="5:96" x14ac:dyDescent="0.25">
      <c r="CN3" s="103" t="s">
        <v>587</v>
      </c>
    </row>
    <row r="4" spans="5:96" x14ac:dyDescent="0.25">
      <c r="BL4" s="103" t="s">
        <v>482</v>
      </c>
      <c r="BY4" s="103" t="s">
        <v>580</v>
      </c>
      <c r="CN4" s="111"/>
    </row>
    <row r="5" spans="5:96" x14ac:dyDescent="0.25">
      <c r="AW5" s="103" t="s">
        <v>569</v>
      </c>
      <c r="CN5" t="s">
        <v>592</v>
      </c>
    </row>
    <row r="6" spans="5:96" x14ac:dyDescent="0.25">
      <c r="F6" s="103" t="s">
        <v>558</v>
      </c>
      <c r="G6" t="s">
        <v>445</v>
      </c>
      <c r="X6" s="103" t="s">
        <v>443</v>
      </c>
      <c r="Y6" t="s">
        <v>445</v>
      </c>
      <c r="AH6" s="103" t="s">
        <v>566</v>
      </c>
      <c r="BJ6" t="s">
        <v>577</v>
      </c>
      <c r="BX6" t="s">
        <v>583</v>
      </c>
      <c r="CO6" t="s">
        <v>437</v>
      </c>
      <c r="CP6" t="s">
        <v>438</v>
      </c>
      <c r="CQ6" t="s">
        <v>439</v>
      </c>
      <c r="CR6" t="s">
        <v>441</v>
      </c>
    </row>
    <row r="7" spans="5:96" x14ac:dyDescent="0.25">
      <c r="G7" t="s">
        <v>437</v>
      </c>
      <c r="H7" t="s">
        <v>438</v>
      </c>
      <c r="I7" t="s">
        <v>439</v>
      </c>
      <c r="J7" t="s">
        <v>441</v>
      </c>
      <c r="T7" t="s">
        <v>563</v>
      </c>
      <c r="AH7" t="s">
        <v>567</v>
      </c>
      <c r="AV7" t="s">
        <v>570</v>
      </c>
      <c r="BK7" t="s">
        <v>437</v>
      </c>
      <c r="BL7" t="s">
        <v>438</v>
      </c>
      <c r="BM7" t="s">
        <v>439</v>
      </c>
      <c r="BN7" t="s">
        <v>441</v>
      </c>
      <c r="BY7" t="s">
        <v>437</v>
      </c>
      <c r="BZ7" t="s">
        <v>438</v>
      </c>
      <c r="CA7" t="s">
        <v>439</v>
      </c>
      <c r="CB7" t="s">
        <v>441</v>
      </c>
      <c r="CN7" t="s">
        <v>433</v>
      </c>
      <c r="CO7">
        <v>9.6199999999999994E-2</v>
      </c>
      <c r="CP7">
        <v>0.15870000000000001</v>
      </c>
      <c r="CQ7">
        <v>0</v>
      </c>
      <c r="CR7" s="16">
        <f>(CP7-CO7)/CO7</f>
        <v>0.64968814968814992</v>
      </c>
    </row>
    <row r="8" spans="5:96" x14ac:dyDescent="0.25">
      <c r="E8" s="101" t="s">
        <v>111</v>
      </c>
      <c r="F8" t="s">
        <v>433</v>
      </c>
      <c r="G8">
        <v>0.64900000000000002</v>
      </c>
      <c r="H8">
        <v>0.65090000000000003</v>
      </c>
      <c r="I8">
        <v>0</v>
      </c>
      <c r="J8" s="16">
        <f>(H8-G8)/G8</f>
        <v>2.9275808936826083E-3</v>
      </c>
      <c r="U8" t="s">
        <v>437</v>
      </c>
      <c r="V8" t="s">
        <v>438</v>
      </c>
      <c r="W8" t="s">
        <v>439</v>
      </c>
      <c r="X8" t="s">
        <v>441</v>
      </c>
      <c r="AI8" t="s">
        <v>437</v>
      </c>
      <c r="AJ8" t="s">
        <v>438</v>
      </c>
      <c r="AK8" t="s">
        <v>439</v>
      </c>
      <c r="AL8" t="s">
        <v>441</v>
      </c>
      <c r="AW8" t="s">
        <v>437</v>
      </c>
      <c r="AX8" t="s">
        <v>438</v>
      </c>
      <c r="AY8" t="s">
        <v>439</v>
      </c>
      <c r="AZ8" t="s">
        <v>441</v>
      </c>
      <c r="BJ8" t="s">
        <v>433</v>
      </c>
      <c r="BK8">
        <v>0.55000000000000004</v>
      </c>
      <c r="BL8">
        <v>0.5625</v>
      </c>
      <c r="BM8">
        <v>0</v>
      </c>
      <c r="BN8" s="16">
        <f>(BL8-BK8)/BK8</f>
        <v>2.2727272727272645E-2</v>
      </c>
      <c r="BX8" t="s">
        <v>433</v>
      </c>
      <c r="BY8">
        <v>0.6129</v>
      </c>
      <c r="BZ8">
        <v>0.61499999999999999</v>
      </c>
      <c r="CA8">
        <v>2.2599999999999999E-2</v>
      </c>
      <c r="CB8" s="16">
        <f>(BZ8-BY8)/BY8</f>
        <v>3.4263338228095789E-3</v>
      </c>
      <c r="CN8" t="s">
        <v>434</v>
      </c>
      <c r="CO8">
        <v>0.1389</v>
      </c>
      <c r="CP8">
        <v>0.19189999999999999</v>
      </c>
      <c r="CQ8">
        <v>5.1000000000000004E-3</v>
      </c>
      <c r="CR8" s="16">
        <f>(CP8-CO8)/CO8</f>
        <v>0.38156947444204459</v>
      </c>
    </row>
    <row r="9" spans="5:96" x14ac:dyDescent="0.25">
      <c r="E9" s="102"/>
      <c r="F9" t="s">
        <v>434</v>
      </c>
      <c r="G9">
        <v>0.14899999999999999</v>
      </c>
      <c r="H9">
        <v>0.15310000000000001</v>
      </c>
      <c r="I9">
        <v>0</v>
      </c>
      <c r="J9" s="16">
        <f>(H9-G9)/G9</f>
        <v>2.7516778523490069E-2</v>
      </c>
      <c r="T9" t="s">
        <v>433</v>
      </c>
      <c r="U9">
        <v>4.3299999999999998E-2</v>
      </c>
      <c r="V9">
        <v>6.3700000000000007E-2</v>
      </c>
      <c r="W9">
        <v>0</v>
      </c>
      <c r="X9" s="16">
        <f>(V9-U9)/U9</f>
        <v>0.47113163972286398</v>
      </c>
      <c r="AH9" s="83" t="s">
        <v>433</v>
      </c>
      <c r="AI9" s="83">
        <v>0.66200000000000003</v>
      </c>
      <c r="AJ9" s="83">
        <v>0.51249999999999996</v>
      </c>
      <c r="AK9" s="83">
        <v>1</v>
      </c>
      <c r="AL9" s="105">
        <f>(AJ9-AI9)/AI9</f>
        <v>-0.22583081570996991</v>
      </c>
      <c r="AV9" t="s">
        <v>433</v>
      </c>
      <c r="AW9">
        <v>7.3300000000000004E-2</v>
      </c>
      <c r="AX9">
        <v>7.4999999999999997E-2</v>
      </c>
      <c r="AY9">
        <v>1.95E-2</v>
      </c>
      <c r="AZ9" s="16">
        <f>(AX9-AW9)/AW9</f>
        <v>2.3192360163710683E-2</v>
      </c>
      <c r="BJ9" t="s">
        <v>434</v>
      </c>
      <c r="BK9">
        <v>0.15920000000000001</v>
      </c>
      <c r="BL9">
        <v>0.1666</v>
      </c>
      <c r="BM9">
        <v>0</v>
      </c>
      <c r="BN9" s="16">
        <f>(BL9-BK9)/BK9</f>
        <v>4.6482412060301445E-2</v>
      </c>
      <c r="BX9" t="s">
        <v>434</v>
      </c>
      <c r="BY9">
        <v>0.12540000000000001</v>
      </c>
      <c r="BZ9">
        <v>0.12770000000000001</v>
      </c>
      <c r="CA9">
        <v>2.2599999999999999E-2</v>
      </c>
      <c r="CB9" s="16">
        <f>(BZ9-BY9)/BY9</f>
        <v>1.8341307814991995E-2</v>
      </c>
      <c r="CN9" s="97" t="s">
        <v>435</v>
      </c>
      <c r="CO9">
        <v>0.1177</v>
      </c>
      <c r="CP9">
        <v>0.17660000000000001</v>
      </c>
      <c r="CQ9">
        <v>2.0000000000000001E-4</v>
      </c>
      <c r="CR9" s="16">
        <f>(CP9-CO9)/CO9</f>
        <v>0.50042480883602392</v>
      </c>
    </row>
    <row r="10" spans="5:96" x14ac:dyDescent="0.25">
      <c r="E10" s="102"/>
      <c r="F10" s="97" t="s">
        <v>435</v>
      </c>
      <c r="G10">
        <v>0.19689999999999999</v>
      </c>
      <c r="H10" s="100">
        <v>0.2462</v>
      </c>
      <c r="I10">
        <v>0</v>
      </c>
      <c r="J10" s="16">
        <f>(H10-G10)/G10</f>
        <v>0.25038090401218899</v>
      </c>
      <c r="T10" t="s">
        <v>434</v>
      </c>
      <c r="U10">
        <v>3.3599999999999998E-2</v>
      </c>
      <c r="V10">
        <v>5.8400000000000001E-2</v>
      </c>
      <c r="W10">
        <v>0</v>
      </c>
      <c r="X10" s="16">
        <f>(V10-U10)/U10</f>
        <v>0.73809523809523825</v>
      </c>
      <c r="AH10" t="s">
        <v>434</v>
      </c>
      <c r="AI10">
        <v>0.14879999999999999</v>
      </c>
      <c r="AJ10">
        <v>0.1986</v>
      </c>
      <c r="AK10">
        <v>0</v>
      </c>
      <c r="AL10" s="16">
        <f>(AJ10-AI10)/AI10</f>
        <v>0.3346774193548388</v>
      </c>
      <c r="AV10" t="s">
        <v>434</v>
      </c>
      <c r="AW10">
        <v>0.19650000000000001</v>
      </c>
      <c r="AX10">
        <v>0.19839999999999999</v>
      </c>
      <c r="AY10">
        <v>2.06E-2</v>
      </c>
      <c r="AZ10" s="16">
        <f>(AX10-AW10)/AW10</f>
        <v>9.6692111959286765E-3</v>
      </c>
      <c r="BJ10" s="118" t="s">
        <v>435</v>
      </c>
      <c r="BK10" s="83">
        <v>0.21329999999999999</v>
      </c>
      <c r="BL10" s="119">
        <v>0.2077</v>
      </c>
      <c r="BM10" s="83">
        <v>0.85799999999999998</v>
      </c>
      <c r="BN10" s="105">
        <f>(BL10-BK10)/BK10</f>
        <v>-2.6254102203469264E-2</v>
      </c>
      <c r="BX10" s="97" t="s">
        <v>435</v>
      </c>
      <c r="BY10">
        <v>8.0699999999999994E-2</v>
      </c>
      <c r="BZ10" s="100">
        <v>0.1017</v>
      </c>
      <c r="CA10">
        <v>2.2599999999999999E-2</v>
      </c>
      <c r="CB10" s="16">
        <f>(BZ10-BY10)/BY10</f>
        <v>0.26022304832713761</v>
      </c>
      <c r="CN10" t="s">
        <v>436</v>
      </c>
      <c r="CO10">
        <v>5.8200000000000002E-2</v>
      </c>
      <c r="CP10">
        <v>0.10290000000000001</v>
      </c>
      <c r="CQ10">
        <v>0</v>
      </c>
      <c r="CR10" s="16">
        <f>(CP10-CO10)/CO10</f>
        <v>0.76804123711340211</v>
      </c>
    </row>
    <row r="11" spans="5:96" x14ac:dyDescent="0.25">
      <c r="E11" s="102"/>
      <c r="F11" t="s">
        <v>436</v>
      </c>
      <c r="G11">
        <v>0.1394</v>
      </c>
      <c r="H11">
        <v>0.14699999999999999</v>
      </c>
      <c r="I11">
        <v>0</v>
      </c>
      <c r="J11" s="16">
        <f>(H11-G11)/G11</f>
        <v>5.4519368723098968E-2</v>
      </c>
      <c r="T11" s="97" t="s">
        <v>435</v>
      </c>
      <c r="U11">
        <v>4.4499999999999998E-2</v>
      </c>
      <c r="V11" s="100">
        <v>5.5800000000000002E-2</v>
      </c>
      <c r="W11">
        <v>0</v>
      </c>
      <c r="X11" s="16">
        <f>(V11-U11)/U11</f>
        <v>0.25393258426966303</v>
      </c>
      <c r="AH11" s="97" t="s">
        <v>435</v>
      </c>
      <c r="AI11">
        <v>0.1019</v>
      </c>
      <c r="AJ11" s="100">
        <v>0.13919999999999999</v>
      </c>
      <c r="AK11">
        <v>0</v>
      </c>
      <c r="AL11" s="16">
        <f>(AJ11-AI11)/AI11</f>
        <v>0.36604514229636881</v>
      </c>
      <c r="AV11" s="97" t="s">
        <v>435</v>
      </c>
      <c r="AW11">
        <v>0.1176</v>
      </c>
      <c r="AX11" s="100">
        <v>0.12230000000000001</v>
      </c>
      <c r="AY11" s="83">
        <v>0.19570000000000001</v>
      </c>
      <c r="AZ11" s="16">
        <f>(AX11-AW11)/AW11</f>
        <v>3.9965986394557909E-2</v>
      </c>
      <c r="BJ11" t="s">
        <v>436</v>
      </c>
      <c r="BK11">
        <v>0.14369999999999999</v>
      </c>
      <c r="BL11">
        <v>0.1537</v>
      </c>
      <c r="BM11">
        <v>0</v>
      </c>
      <c r="BN11" s="16">
        <f>(BL11-BK11)/BK11</f>
        <v>6.9589422407794074E-2</v>
      </c>
      <c r="BX11" t="s">
        <v>436</v>
      </c>
      <c r="BY11">
        <v>9.5799999999999996E-2</v>
      </c>
      <c r="BZ11">
        <v>0.10009999999999999</v>
      </c>
      <c r="CA11">
        <v>2.2599999999999999E-2</v>
      </c>
      <c r="CB11" s="16">
        <f>(BZ11-BY11)/BY11</f>
        <v>4.4885177453027121E-2</v>
      </c>
      <c r="CN11" s="120"/>
    </row>
    <row r="12" spans="5:96" x14ac:dyDescent="0.25">
      <c r="T12" t="s">
        <v>436</v>
      </c>
      <c r="U12">
        <v>3.49E-2</v>
      </c>
      <c r="V12">
        <v>4.9299999999999997E-2</v>
      </c>
      <c r="W12">
        <v>0</v>
      </c>
      <c r="X12" s="16">
        <f>(V12-U12)/U12</f>
        <v>0.41260744985673342</v>
      </c>
      <c r="AH12" t="s">
        <v>436</v>
      </c>
      <c r="AI12">
        <v>0.1205</v>
      </c>
      <c r="AJ12">
        <v>0.14050000000000001</v>
      </c>
      <c r="AK12">
        <v>0</v>
      </c>
      <c r="AL12" s="16">
        <f>(AJ12-AI12)/AI12</f>
        <v>0.16597510373443999</v>
      </c>
      <c r="AV12" t="s">
        <v>436</v>
      </c>
      <c r="AW12">
        <v>8.0600000000000005E-2</v>
      </c>
      <c r="AX12">
        <v>8.3000000000000004E-2</v>
      </c>
      <c r="AY12">
        <v>4.0800000000000003E-2</v>
      </c>
      <c r="AZ12" s="16">
        <f>(AX12-AW12)/AW12</f>
        <v>2.977667493796525E-2</v>
      </c>
    </row>
    <row r="14" spans="5:96" x14ac:dyDescent="0.25">
      <c r="E14" s="97"/>
      <c r="F14" s="97"/>
      <c r="G14" s="97"/>
      <c r="H14" s="97"/>
      <c r="I14" s="97"/>
      <c r="J14" s="97"/>
    </row>
    <row r="15" spans="5:96" x14ac:dyDescent="0.25">
      <c r="F15" s="27"/>
      <c r="G15" s="27"/>
      <c r="H15" s="27"/>
      <c r="I15" s="27"/>
      <c r="J15" s="27"/>
      <c r="CN15" t="s">
        <v>590</v>
      </c>
    </row>
    <row r="16" spans="5:96" x14ac:dyDescent="0.25">
      <c r="F16" s="27"/>
      <c r="G16" s="27"/>
      <c r="H16" s="27"/>
      <c r="I16" s="27"/>
      <c r="J16" s="27"/>
      <c r="CO16" t="s">
        <v>437</v>
      </c>
      <c r="CP16" t="s">
        <v>438</v>
      </c>
      <c r="CQ16" t="s">
        <v>439</v>
      </c>
      <c r="CR16" t="s">
        <v>441</v>
      </c>
    </row>
    <row r="17" spans="5:96" x14ac:dyDescent="0.25">
      <c r="F17" s="27"/>
      <c r="H17" s="27"/>
      <c r="BX17" t="s">
        <v>585</v>
      </c>
      <c r="CN17" t="s">
        <v>433</v>
      </c>
      <c r="CO17">
        <v>0.34449999999999997</v>
      </c>
      <c r="CP17">
        <v>0.3483</v>
      </c>
      <c r="CQ17">
        <v>1.2999999999999999E-3</v>
      </c>
      <c r="CR17" s="16">
        <f>(CP17-CO17)/CO17</f>
        <v>1.1030478955007332E-2</v>
      </c>
    </row>
    <row r="18" spans="5:96" x14ac:dyDescent="0.25">
      <c r="E18" s="97"/>
      <c r="F18" s="97"/>
      <c r="G18" s="97"/>
      <c r="H18" s="97"/>
      <c r="I18" s="97"/>
      <c r="J18" s="97"/>
      <c r="T18" t="s">
        <v>459</v>
      </c>
      <c r="U18" t="s">
        <v>437</v>
      </c>
      <c r="V18" t="s">
        <v>438</v>
      </c>
      <c r="W18" t="s">
        <v>439</v>
      </c>
      <c r="X18" t="s">
        <v>441</v>
      </c>
      <c r="AH18" t="s">
        <v>565</v>
      </c>
      <c r="AV18" t="s">
        <v>573</v>
      </c>
      <c r="BJ18" t="s">
        <v>576</v>
      </c>
      <c r="BY18" t="s">
        <v>437</v>
      </c>
      <c r="BZ18" t="s">
        <v>438</v>
      </c>
      <c r="CA18" t="s">
        <v>439</v>
      </c>
      <c r="CB18" t="s">
        <v>441</v>
      </c>
      <c r="CN18" t="s">
        <v>434</v>
      </c>
      <c r="CO18">
        <v>0.26190000000000002</v>
      </c>
      <c r="CP18">
        <v>0.27089999999999997</v>
      </c>
      <c r="CQ18">
        <v>0</v>
      </c>
      <c r="CR18" s="16">
        <f>(CP18-CO18)/CO18</f>
        <v>3.4364261168384695E-2</v>
      </c>
    </row>
    <row r="19" spans="5:96" x14ac:dyDescent="0.25">
      <c r="G19" t="s">
        <v>437</v>
      </c>
      <c r="H19" t="s">
        <v>438</v>
      </c>
      <c r="I19" t="s">
        <v>439</v>
      </c>
      <c r="J19" t="s">
        <v>441</v>
      </c>
      <c r="T19" t="s">
        <v>433</v>
      </c>
      <c r="U19">
        <v>0.41270000000000001</v>
      </c>
      <c r="V19">
        <v>0.4133</v>
      </c>
      <c r="W19">
        <v>3.0000000000000001E-3</v>
      </c>
      <c r="X19" s="16">
        <f>(V19-U19)/U19</f>
        <v>1.4538405621516584E-3</v>
      </c>
      <c r="AI19" t="s">
        <v>437</v>
      </c>
      <c r="AJ19" t="s">
        <v>438</v>
      </c>
      <c r="AK19" t="s">
        <v>439</v>
      </c>
      <c r="AL19" t="s">
        <v>441</v>
      </c>
      <c r="AW19" t="s">
        <v>437</v>
      </c>
      <c r="AX19" t="s">
        <v>438</v>
      </c>
      <c r="AY19" t="s">
        <v>439</v>
      </c>
      <c r="AZ19" t="s">
        <v>441</v>
      </c>
      <c r="BK19" t="s">
        <v>437</v>
      </c>
      <c r="BL19" t="s">
        <v>438</v>
      </c>
      <c r="BM19" t="s">
        <v>439</v>
      </c>
      <c r="BN19" t="s">
        <v>441</v>
      </c>
      <c r="BX19" t="s">
        <v>433</v>
      </c>
      <c r="BY19">
        <v>0.35420000000000001</v>
      </c>
      <c r="BZ19">
        <v>0.3609</v>
      </c>
      <c r="CA19">
        <v>0</v>
      </c>
      <c r="CB19" s="16">
        <f>(BZ19-BY19)/BY19</f>
        <v>1.8915866741953651E-2</v>
      </c>
      <c r="CN19" s="97" t="s">
        <v>435</v>
      </c>
      <c r="CO19">
        <v>0.3049</v>
      </c>
      <c r="CP19" s="100">
        <v>0.3604</v>
      </c>
      <c r="CQ19">
        <v>0</v>
      </c>
      <c r="CR19" s="16">
        <f>(CP19-CO19)/CO19</f>
        <v>0.1820268940636274</v>
      </c>
    </row>
    <row r="20" spans="5:96" ht="30" x14ac:dyDescent="0.25">
      <c r="E20" s="101" t="s">
        <v>110</v>
      </c>
      <c r="F20" t="s">
        <v>433</v>
      </c>
      <c r="G20">
        <v>0.38030000000000003</v>
      </c>
      <c r="H20">
        <v>0.39069999999999999</v>
      </c>
      <c r="I20">
        <v>0</v>
      </c>
      <c r="J20" s="16">
        <f>(H20-G20)/G20</f>
        <v>2.7346831448856072E-2</v>
      </c>
      <c r="T20" t="s">
        <v>434</v>
      </c>
      <c r="U20">
        <v>0.23319999999999999</v>
      </c>
      <c r="V20">
        <v>0.2346</v>
      </c>
      <c r="W20">
        <v>0</v>
      </c>
      <c r="X20" s="16">
        <f t="shared" ref="X20:X22" si="0">(V20-U20)/U20</f>
        <v>6.003430531732472E-3</v>
      </c>
      <c r="AH20" s="83" t="s">
        <v>433</v>
      </c>
      <c r="AI20" s="83">
        <v>0.25619999999999998</v>
      </c>
      <c r="AJ20" s="83">
        <v>0.25159999999999999</v>
      </c>
      <c r="AK20" s="83">
        <v>1</v>
      </c>
      <c r="AL20" s="105">
        <f>(AJ20-AI20)/AI20</f>
        <v>-1.7954722872755634E-2</v>
      </c>
      <c r="AV20" t="s">
        <v>433</v>
      </c>
      <c r="AW20">
        <v>0.33189999999999997</v>
      </c>
      <c r="AX20">
        <v>0.33300000000000002</v>
      </c>
      <c r="AY20">
        <v>2.0299999999999999E-2</v>
      </c>
      <c r="AZ20" s="16">
        <f>(AX20-AW20)/AW20</f>
        <v>3.3142512805063138E-3</v>
      </c>
      <c r="BJ20" s="83" t="s">
        <v>433</v>
      </c>
      <c r="BK20" s="83">
        <v>0.38740000000000002</v>
      </c>
      <c r="BL20" s="83">
        <v>0.38569999999999999</v>
      </c>
      <c r="BM20" s="83">
        <v>0.99760000000000004</v>
      </c>
      <c r="BN20" s="105">
        <f>(BL20-BK20)/BK20</f>
        <v>-4.3882292204440749E-3</v>
      </c>
      <c r="BX20" t="s">
        <v>434</v>
      </c>
      <c r="BY20">
        <v>0.21290000000000001</v>
      </c>
      <c r="BZ20">
        <v>0.218</v>
      </c>
      <c r="CA20">
        <v>0</v>
      </c>
      <c r="CB20" s="16">
        <f>(BZ20-BY20)/BY20</f>
        <v>2.3954908407703115E-2</v>
      </c>
      <c r="CN20" t="s">
        <v>436</v>
      </c>
      <c r="CO20">
        <v>0.26219999999999999</v>
      </c>
      <c r="CP20">
        <v>0.28160000000000002</v>
      </c>
      <c r="CQ20">
        <v>0</v>
      </c>
      <c r="CR20" s="16">
        <f>(CP20-CO20)/CO20</f>
        <v>7.3989321128909338E-2</v>
      </c>
    </row>
    <row r="21" spans="5:96" x14ac:dyDescent="0.25">
      <c r="E21" s="102"/>
      <c r="F21" t="s">
        <v>434</v>
      </c>
      <c r="G21">
        <v>0.27329999999999999</v>
      </c>
      <c r="H21">
        <v>0.29339999999999999</v>
      </c>
      <c r="I21">
        <v>0</v>
      </c>
      <c r="J21" s="16">
        <f t="shared" ref="J21:J23" si="1">(H21-G21)/G21</f>
        <v>7.3545554335894645E-2</v>
      </c>
      <c r="T21" s="97" t="s">
        <v>435</v>
      </c>
      <c r="U21" s="36">
        <v>0.19339999999999999</v>
      </c>
      <c r="V21" s="36">
        <v>0.2235</v>
      </c>
      <c r="W21" s="36">
        <v>0</v>
      </c>
      <c r="X21" s="108">
        <f t="shared" si="0"/>
        <v>0.15563598759048614</v>
      </c>
      <c r="AH21" t="s">
        <v>434</v>
      </c>
      <c r="AI21">
        <v>0.3271</v>
      </c>
      <c r="AJ21">
        <v>0.33729999999999999</v>
      </c>
      <c r="AK21">
        <v>0</v>
      </c>
      <c r="AL21" s="16">
        <f>(AJ21-AI21)/AI21</f>
        <v>3.118312442678076E-2</v>
      </c>
      <c r="AV21" t="s">
        <v>434</v>
      </c>
      <c r="AW21">
        <v>0.26390000000000002</v>
      </c>
      <c r="AX21">
        <v>0.26569999999999999</v>
      </c>
      <c r="AY21">
        <v>3.8E-3</v>
      </c>
      <c r="AZ21" s="16">
        <f>(AX21-AW21)/AW21</f>
        <v>6.8207654414549762E-3</v>
      </c>
      <c r="BJ21" t="s">
        <v>434</v>
      </c>
      <c r="BK21">
        <v>0.2581</v>
      </c>
      <c r="BL21">
        <v>0.2611</v>
      </c>
      <c r="BM21">
        <v>2.8E-3</v>
      </c>
      <c r="BN21" s="16">
        <f>(BL21-BK21)/BK21</f>
        <v>1.162340178225495E-2</v>
      </c>
      <c r="BX21" s="97" t="s">
        <v>435</v>
      </c>
      <c r="BY21">
        <v>0.14299999999999999</v>
      </c>
      <c r="BZ21" s="100">
        <v>0.1434</v>
      </c>
      <c r="CA21">
        <v>1.18E-2</v>
      </c>
      <c r="CB21" s="16">
        <f>(BZ21-BY21)/BY21</f>
        <v>2.7972027972028774E-3</v>
      </c>
    </row>
    <row r="22" spans="5:96" x14ac:dyDescent="0.25">
      <c r="E22" s="102"/>
      <c r="F22" s="97" t="s">
        <v>435</v>
      </c>
      <c r="G22" s="36">
        <v>0.29320000000000002</v>
      </c>
      <c r="H22" s="36">
        <v>0.35060000000000002</v>
      </c>
      <c r="I22" s="36">
        <v>0</v>
      </c>
      <c r="J22" s="108">
        <f t="shared" si="1"/>
        <v>0.19577080491132334</v>
      </c>
      <c r="T22" t="s">
        <v>436</v>
      </c>
      <c r="U22">
        <v>0.19589999999999999</v>
      </c>
      <c r="V22">
        <v>0.19969999999999999</v>
      </c>
      <c r="W22">
        <v>0</v>
      </c>
      <c r="X22" s="16">
        <f t="shared" si="0"/>
        <v>1.9397651863195496E-2</v>
      </c>
      <c r="AH22" s="97" t="s">
        <v>435</v>
      </c>
      <c r="AI22">
        <v>0.27</v>
      </c>
      <c r="AJ22" s="100">
        <v>0.27079999999999999</v>
      </c>
      <c r="AK22">
        <v>3.5099999999999999E-2</v>
      </c>
      <c r="AL22" s="16">
        <f>(AJ22-AI22)/AI22</f>
        <v>2.9629629629628423E-3</v>
      </c>
      <c r="AV22" s="97" t="s">
        <v>435</v>
      </c>
      <c r="AW22">
        <v>0.26</v>
      </c>
      <c r="AX22" s="100">
        <v>0.2611</v>
      </c>
      <c r="AY22">
        <v>2.46E-2</v>
      </c>
      <c r="AZ22" s="16">
        <f>(AX22-AW22)/AW22</f>
        <v>4.2307692307691916E-3</v>
      </c>
      <c r="BJ22" s="97" t="s">
        <v>435</v>
      </c>
      <c r="BK22">
        <v>0.28749999999999998</v>
      </c>
      <c r="BL22" s="100">
        <v>0.31719999999999998</v>
      </c>
      <c r="BM22">
        <v>0</v>
      </c>
      <c r="BN22" s="16">
        <f>(BL22-BK22)/BK22</f>
        <v>0.10330434782608698</v>
      </c>
      <c r="BX22" t="s">
        <v>436</v>
      </c>
      <c r="BY22">
        <v>0.14940000000000001</v>
      </c>
      <c r="BZ22">
        <v>0.16250000000000001</v>
      </c>
      <c r="CA22">
        <v>0</v>
      </c>
      <c r="CB22" s="16">
        <f>(BZ22-BY22)/BY22</f>
        <v>8.7684069611780449E-2</v>
      </c>
    </row>
    <row r="23" spans="5:96" x14ac:dyDescent="0.25">
      <c r="E23" s="102"/>
      <c r="F23" t="s">
        <v>436</v>
      </c>
      <c r="G23">
        <v>0.25190000000000001</v>
      </c>
      <c r="H23">
        <v>0.28920000000000001</v>
      </c>
      <c r="I23">
        <v>0</v>
      </c>
      <c r="J23" s="16">
        <f t="shared" si="1"/>
        <v>0.14807463279079</v>
      </c>
      <c r="AH23" s="83" t="s">
        <v>436</v>
      </c>
      <c r="AI23" s="83">
        <v>0.2303</v>
      </c>
      <c r="AJ23" s="83">
        <v>0.2276</v>
      </c>
      <c r="AK23" s="83">
        <v>1</v>
      </c>
      <c r="AL23" s="105">
        <f>(AJ23-AI23)/AI23</f>
        <v>-1.172383847155887E-2</v>
      </c>
      <c r="AV23" t="s">
        <v>436</v>
      </c>
      <c r="AW23">
        <v>0.2591</v>
      </c>
      <c r="AX23">
        <v>0.2606</v>
      </c>
      <c r="AY23">
        <v>6.7000000000000002E-3</v>
      </c>
      <c r="AZ23" s="16">
        <f>(AX23-AW23)/AW23</f>
        <v>5.7892705519104644E-3</v>
      </c>
      <c r="BJ23" t="s">
        <v>436</v>
      </c>
      <c r="BK23">
        <v>0.23799999999999999</v>
      </c>
      <c r="BL23">
        <v>0.24360000000000001</v>
      </c>
      <c r="BM23">
        <v>1E-4</v>
      </c>
      <c r="BN23" s="16">
        <f>(BL23-BK23)/BK23</f>
        <v>2.3529411764705976E-2</v>
      </c>
    </row>
    <row r="24" spans="5:96" x14ac:dyDescent="0.25">
      <c r="CA24" s="120"/>
    </row>
    <row r="27" spans="5:96" x14ac:dyDescent="0.25">
      <c r="BJ27" t="s">
        <v>576</v>
      </c>
      <c r="BX27" t="s">
        <v>581</v>
      </c>
      <c r="CN27" t="s">
        <v>586</v>
      </c>
    </row>
    <row r="28" spans="5:96" x14ac:dyDescent="0.25">
      <c r="AH28" t="s">
        <v>565</v>
      </c>
      <c r="AV28" t="s">
        <v>570</v>
      </c>
      <c r="BK28" t="s">
        <v>437</v>
      </c>
      <c r="BL28" t="s">
        <v>438</v>
      </c>
      <c r="BM28" t="s">
        <v>439</v>
      </c>
      <c r="BN28" t="s">
        <v>441</v>
      </c>
      <c r="BY28" t="s">
        <v>437</v>
      </c>
      <c r="BZ28" t="s">
        <v>438</v>
      </c>
      <c r="CA28" t="s">
        <v>439</v>
      </c>
      <c r="CB28" t="s">
        <v>441</v>
      </c>
      <c r="CO28" t="s">
        <v>437</v>
      </c>
      <c r="CP28" t="s">
        <v>438</v>
      </c>
      <c r="CQ28" t="s">
        <v>439</v>
      </c>
      <c r="CR28" t="s">
        <v>441</v>
      </c>
    </row>
    <row r="29" spans="5:96" x14ac:dyDescent="0.25">
      <c r="G29" t="s">
        <v>437</v>
      </c>
      <c r="H29" t="s">
        <v>438</v>
      </c>
      <c r="I29" t="s">
        <v>439</v>
      </c>
      <c r="J29" t="s">
        <v>441</v>
      </c>
      <c r="U29" t="s">
        <v>437</v>
      </c>
      <c r="V29" t="s">
        <v>438</v>
      </c>
      <c r="W29" t="s">
        <v>439</v>
      </c>
      <c r="X29" t="s">
        <v>441</v>
      </c>
      <c r="AI29" t="s">
        <v>437</v>
      </c>
      <c r="AJ29" t="s">
        <v>438</v>
      </c>
      <c r="AK29" t="s">
        <v>439</v>
      </c>
      <c r="AL29" t="s">
        <v>441</v>
      </c>
      <c r="AW29" t="s">
        <v>437</v>
      </c>
      <c r="AX29" t="s">
        <v>438</v>
      </c>
      <c r="AY29" t="s">
        <v>439</v>
      </c>
      <c r="AZ29" t="s">
        <v>441</v>
      </c>
      <c r="BJ29" t="s">
        <v>433</v>
      </c>
      <c r="BK29">
        <v>0.91690000000000005</v>
      </c>
      <c r="BL29">
        <v>0.91769999999999996</v>
      </c>
      <c r="BM29">
        <v>3.8999999999999998E-3</v>
      </c>
      <c r="BN29" s="16">
        <f>(BL29-BK29)/BK29</f>
        <v>8.7250518049941303E-4</v>
      </c>
      <c r="BX29" t="s">
        <v>433</v>
      </c>
      <c r="BY29">
        <v>0.93810000000000004</v>
      </c>
      <c r="BZ29">
        <v>0.93899999999999995</v>
      </c>
      <c r="CA29">
        <v>9.9000000000000008E-3</v>
      </c>
      <c r="CB29" s="16">
        <f>(BZ29-BY29)/BY29</f>
        <v>9.59385992964397E-4</v>
      </c>
      <c r="CN29" t="s">
        <v>433</v>
      </c>
      <c r="CO29">
        <v>0.90339999999999998</v>
      </c>
      <c r="CP29">
        <v>0.90820000000000001</v>
      </c>
      <c r="CQ29">
        <v>1.6E-2</v>
      </c>
      <c r="CR29" s="16">
        <f>(CP29-CO29)/CO29</f>
        <v>5.3132610139473395E-3</v>
      </c>
    </row>
    <row r="30" spans="5:96" x14ac:dyDescent="0.25">
      <c r="E30" s="190" t="s">
        <v>226</v>
      </c>
      <c r="F30" t="s">
        <v>433</v>
      </c>
      <c r="G30">
        <v>0.91520000000000001</v>
      </c>
      <c r="H30">
        <v>0.92730000000000001</v>
      </c>
      <c r="I30">
        <v>0</v>
      </c>
      <c r="J30" s="16">
        <f>(H30-G30)/G30</f>
        <v>1.3221153846153846E-2</v>
      </c>
      <c r="T30" t="s">
        <v>433</v>
      </c>
      <c r="U30">
        <v>0.92830000000000001</v>
      </c>
      <c r="V30">
        <v>0.92920000000000003</v>
      </c>
      <c r="W30">
        <v>1.09E-2</v>
      </c>
      <c r="X30" s="16">
        <f>(V30-U30)/U30</f>
        <v>9.6951416567921133E-4</v>
      </c>
      <c r="AH30" t="s">
        <v>433</v>
      </c>
      <c r="AI30">
        <v>0.86399999999999999</v>
      </c>
      <c r="AJ30">
        <v>0.86650000000000005</v>
      </c>
      <c r="AK30">
        <v>3.27E-2</v>
      </c>
      <c r="AL30" s="16">
        <f>(AJ30-AI30)/AI30</f>
        <v>2.8935185185185856E-3</v>
      </c>
      <c r="AV30" t="s">
        <v>433</v>
      </c>
      <c r="AW30">
        <v>0.90149999999999997</v>
      </c>
      <c r="AX30">
        <v>0.90300000000000002</v>
      </c>
      <c r="AY30">
        <v>0</v>
      </c>
      <c r="AZ30" s="16">
        <f>(AX30-AW30)/AW30</f>
        <v>1.663893510815371E-3</v>
      </c>
      <c r="BJ30" t="s">
        <v>434</v>
      </c>
      <c r="BK30">
        <v>0.91620000000000001</v>
      </c>
      <c r="BL30">
        <v>0.91720000000000002</v>
      </c>
      <c r="BM30">
        <v>1E-3</v>
      </c>
      <c r="BN30" s="16">
        <f>(BL30-BK30)/BK30</f>
        <v>1.0914647456887153E-3</v>
      </c>
      <c r="BX30" t="s">
        <v>434</v>
      </c>
      <c r="BY30">
        <v>0.93679999999999997</v>
      </c>
      <c r="BZ30">
        <v>0.93769999999999998</v>
      </c>
      <c r="CA30">
        <v>1.2500000000000001E-2</v>
      </c>
      <c r="CB30" s="16">
        <f>(BZ30-BY30)/BY30</f>
        <v>9.6071733561060196E-4</v>
      </c>
      <c r="CN30" t="s">
        <v>434</v>
      </c>
      <c r="CO30">
        <v>0.90229999999999999</v>
      </c>
      <c r="CP30">
        <v>0.90720000000000001</v>
      </c>
      <c r="CQ30">
        <v>1.4500000000000001E-2</v>
      </c>
      <c r="CR30" s="16">
        <f>(CP30-CO30)/CO30</f>
        <v>5.4305663304887678E-3</v>
      </c>
    </row>
    <row r="31" spans="5:96" x14ac:dyDescent="0.25">
      <c r="E31" s="191"/>
      <c r="F31" t="s">
        <v>434</v>
      </c>
      <c r="G31">
        <v>0.91390000000000005</v>
      </c>
      <c r="H31">
        <v>0.92500000000000004</v>
      </c>
      <c r="I31">
        <v>0</v>
      </c>
      <c r="J31" s="16">
        <f t="shared" ref="J31:J33" si="2">(H31-G31)/G31</f>
        <v>1.2145748987854249E-2</v>
      </c>
      <c r="T31" t="s">
        <v>434</v>
      </c>
      <c r="U31">
        <v>0.92559999999999998</v>
      </c>
      <c r="V31">
        <v>0.92679999999999996</v>
      </c>
      <c r="W31">
        <v>8.8999999999999999E-3</v>
      </c>
      <c r="X31" s="16">
        <f t="shared" ref="X31:X33" si="3">(V31-U31)/U31</f>
        <v>1.2964563526361051E-3</v>
      </c>
      <c r="AH31" t="s">
        <v>434</v>
      </c>
      <c r="AI31">
        <v>0.86060000000000003</v>
      </c>
      <c r="AJ31">
        <v>0.86329999999999996</v>
      </c>
      <c r="AK31">
        <v>1.35E-2</v>
      </c>
      <c r="AL31" s="16">
        <f t="shared" ref="AL31:AL33" si="4">(AJ31-AI31)/AI31</f>
        <v>3.1373460376480648E-3</v>
      </c>
      <c r="AV31" t="s">
        <v>434</v>
      </c>
      <c r="AW31">
        <v>0.89590000000000003</v>
      </c>
      <c r="AX31">
        <v>0.89739999999999998</v>
      </c>
      <c r="AY31">
        <v>0</v>
      </c>
      <c r="AZ31" s="16">
        <f>(AX31-AW31)/AW31</f>
        <v>1.674294006027398E-3</v>
      </c>
      <c r="BJ31" s="97" t="s">
        <v>435</v>
      </c>
      <c r="BK31">
        <v>0.91510000000000002</v>
      </c>
      <c r="BL31" s="100">
        <v>0.91590000000000005</v>
      </c>
      <c r="BM31">
        <v>7.7999999999999996E-3</v>
      </c>
      <c r="BN31" s="16">
        <f>(BL31-BK31)/BK31</f>
        <v>8.7422139656870605E-4</v>
      </c>
      <c r="BX31" s="97" t="s">
        <v>435</v>
      </c>
      <c r="BY31">
        <v>0.93810000000000004</v>
      </c>
      <c r="BZ31" s="100">
        <v>0.93910000000000005</v>
      </c>
      <c r="CA31">
        <v>8.6999999999999994E-3</v>
      </c>
      <c r="CB31" s="16">
        <f>(BZ31-BY31)/BY31</f>
        <v>1.0659844366272262E-3</v>
      </c>
      <c r="CN31" s="97" t="s">
        <v>435</v>
      </c>
      <c r="CO31">
        <v>0.90249999999999997</v>
      </c>
      <c r="CP31" s="100">
        <v>0.9073</v>
      </c>
      <c r="CQ31">
        <v>1.7299999999999999E-2</v>
      </c>
      <c r="CR31" s="16">
        <f>(CP31-CO31)/CO31</f>
        <v>5.3185595567867335E-3</v>
      </c>
    </row>
    <row r="32" spans="5:96" x14ac:dyDescent="0.25">
      <c r="E32" s="191"/>
      <c r="F32" s="97" t="s">
        <v>435</v>
      </c>
      <c r="G32">
        <v>0.91249999999999998</v>
      </c>
      <c r="H32">
        <v>0.92569999999999997</v>
      </c>
      <c r="I32">
        <v>0</v>
      </c>
      <c r="J32" s="16">
        <f t="shared" si="2"/>
        <v>1.4465753424657522E-2</v>
      </c>
      <c r="T32" s="97" t="s">
        <v>435</v>
      </c>
      <c r="U32">
        <v>0.92820000000000003</v>
      </c>
      <c r="V32">
        <v>0.92910000000000004</v>
      </c>
      <c r="W32">
        <v>1.49E-2</v>
      </c>
      <c r="X32" s="16">
        <f t="shared" si="3"/>
        <v>9.6961861667745303E-4</v>
      </c>
      <c r="AH32" s="97" t="s">
        <v>435</v>
      </c>
      <c r="AI32">
        <v>0.86240000000000006</v>
      </c>
      <c r="AJ32">
        <v>0.86480000000000001</v>
      </c>
      <c r="AK32">
        <v>5.0799999999999998E-2</v>
      </c>
      <c r="AL32" s="16">
        <f t="shared" si="4"/>
        <v>2.7829313543598767E-3</v>
      </c>
      <c r="AV32" s="97" t="s">
        <v>435</v>
      </c>
      <c r="AW32">
        <v>0.90380000000000005</v>
      </c>
      <c r="AX32" s="100">
        <v>0.90549999999999997</v>
      </c>
      <c r="AY32">
        <v>0</v>
      </c>
      <c r="AZ32" s="16">
        <f>(AX32-AW32)/AW32</f>
        <v>1.8809471121928787E-3</v>
      </c>
      <c r="BJ32" t="s">
        <v>436</v>
      </c>
      <c r="BK32">
        <v>0.91569999999999996</v>
      </c>
      <c r="BL32">
        <v>0.91649999999999998</v>
      </c>
      <c r="BM32">
        <v>3.0999999999999999E-3</v>
      </c>
      <c r="BN32" s="16">
        <f>(BL32-BK32)/BK32</f>
        <v>8.7364857486078732E-4</v>
      </c>
      <c r="BX32" t="s">
        <v>436</v>
      </c>
      <c r="BY32">
        <v>0.93740000000000001</v>
      </c>
      <c r="BZ32">
        <v>0.93840000000000001</v>
      </c>
      <c r="CA32">
        <v>1.01E-2</v>
      </c>
      <c r="CB32" s="16">
        <f>(BZ32-BY32)/BY32</f>
        <v>1.0667804565820363E-3</v>
      </c>
      <c r="CN32" t="s">
        <v>436</v>
      </c>
      <c r="CO32">
        <v>0.90239999999999998</v>
      </c>
      <c r="CP32">
        <v>0.90720000000000001</v>
      </c>
      <c r="CQ32">
        <v>1.5699999999999999E-2</v>
      </c>
      <c r="CR32" s="16">
        <f>(CP32-CO32)/CO32</f>
        <v>5.3191489361702421E-3</v>
      </c>
    </row>
    <row r="33" spans="5:96" x14ac:dyDescent="0.25">
      <c r="E33" s="191"/>
      <c r="F33" t="s">
        <v>436</v>
      </c>
      <c r="G33">
        <v>0.91320000000000001</v>
      </c>
      <c r="H33">
        <v>0.92530000000000001</v>
      </c>
      <c r="I33">
        <v>0</v>
      </c>
      <c r="J33" s="16">
        <f t="shared" si="2"/>
        <v>1.3250109505037232E-2</v>
      </c>
      <c r="T33" t="s">
        <v>436</v>
      </c>
      <c r="U33">
        <v>0.92679999999999996</v>
      </c>
      <c r="V33">
        <v>0.92779999999999996</v>
      </c>
      <c r="W33">
        <v>1.0500000000000001E-2</v>
      </c>
      <c r="X33" s="16">
        <f t="shared" si="3"/>
        <v>1.078981441519207E-3</v>
      </c>
      <c r="AH33" t="s">
        <v>436</v>
      </c>
      <c r="AI33">
        <v>0.86140000000000005</v>
      </c>
      <c r="AJ33">
        <v>0.86399999999999999</v>
      </c>
      <c r="AK33">
        <v>2.5999999999999999E-2</v>
      </c>
      <c r="AL33" s="16">
        <f t="shared" si="4"/>
        <v>3.018342233573178E-3</v>
      </c>
      <c r="AV33" t="s">
        <v>436</v>
      </c>
      <c r="AW33">
        <v>0.89890000000000003</v>
      </c>
      <c r="AX33">
        <v>0.90049999999999997</v>
      </c>
      <c r="AY33">
        <v>0</v>
      </c>
      <c r="AZ33" s="16">
        <f>(AX33-AW33)/AW33</f>
        <v>1.7799532762264264E-3</v>
      </c>
    </row>
    <row r="37" spans="5:96" x14ac:dyDescent="0.25">
      <c r="CN37" t="s">
        <v>590</v>
      </c>
    </row>
    <row r="38" spans="5:96" x14ac:dyDescent="0.25">
      <c r="BX38" t="s">
        <v>579</v>
      </c>
      <c r="CO38" t="s">
        <v>437</v>
      </c>
      <c r="CP38" t="s">
        <v>438</v>
      </c>
      <c r="CQ38" t="s">
        <v>439</v>
      </c>
      <c r="CR38" t="s">
        <v>441</v>
      </c>
    </row>
    <row r="39" spans="5:96" x14ac:dyDescent="0.25">
      <c r="T39" t="s">
        <v>562</v>
      </c>
      <c r="AH39" t="s">
        <v>567</v>
      </c>
      <c r="AV39" t="s">
        <v>572</v>
      </c>
      <c r="BJ39" t="s">
        <v>577</v>
      </c>
      <c r="BY39" t="s">
        <v>437</v>
      </c>
      <c r="BZ39" t="s">
        <v>438</v>
      </c>
      <c r="CA39" t="s">
        <v>439</v>
      </c>
      <c r="CB39" t="s">
        <v>441</v>
      </c>
      <c r="CN39" t="s">
        <v>433</v>
      </c>
      <c r="CO39">
        <v>0.65400000000000003</v>
      </c>
      <c r="CP39">
        <v>0.65739999999999998</v>
      </c>
      <c r="CQ39" s="83">
        <v>0.16070000000000001</v>
      </c>
      <c r="CR39" s="16">
        <f>(CP39-CO39)/CO39</f>
        <v>5.1987767584097226E-3</v>
      </c>
    </row>
    <row r="40" spans="5:96" x14ac:dyDescent="0.25">
      <c r="G40" t="s">
        <v>437</v>
      </c>
      <c r="H40" t="s">
        <v>438</v>
      </c>
      <c r="I40" t="s">
        <v>439</v>
      </c>
      <c r="J40" t="s">
        <v>441</v>
      </c>
      <c r="U40" t="s">
        <v>437</v>
      </c>
      <c r="V40" t="s">
        <v>438</v>
      </c>
      <c r="W40" t="s">
        <v>439</v>
      </c>
      <c r="X40" t="s">
        <v>441</v>
      </c>
      <c r="AI40" t="s">
        <v>437</v>
      </c>
      <c r="AJ40" t="s">
        <v>438</v>
      </c>
      <c r="AK40" t="s">
        <v>439</v>
      </c>
      <c r="AL40" t="s">
        <v>441</v>
      </c>
      <c r="AW40" t="s">
        <v>437</v>
      </c>
      <c r="AX40" t="s">
        <v>438</v>
      </c>
      <c r="AY40" t="s">
        <v>439</v>
      </c>
      <c r="AZ40" t="s">
        <v>441</v>
      </c>
      <c r="BK40" t="s">
        <v>437</v>
      </c>
      <c r="BL40" t="s">
        <v>438</v>
      </c>
      <c r="BM40" t="s">
        <v>439</v>
      </c>
      <c r="BN40" t="s">
        <v>441</v>
      </c>
      <c r="BX40" t="s">
        <v>433</v>
      </c>
      <c r="BY40">
        <v>0.70430000000000004</v>
      </c>
      <c r="BZ40">
        <v>0.71630000000000005</v>
      </c>
      <c r="CA40">
        <v>7.4000000000000003E-3</v>
      </c>
      <c r="CB40" s="16">
        <f>(BZ40-BY40)/BY40</f>
        <v>1.7038193951441162E-2</v>
      </c>
      <c r="CN40" t="s">
        <v>434</v>
      </c>
      <c r="CO40">
        <v>0.6139</v>
      </c>
      <c r="CP40">
        <v>0.62119999999999997</v>
      </c>
      <c r="CQ40">
        <v>6.9999999999999999E-4</v>
      </c>
      <c r="CR40" s="16">
        <f>(CP40-CO40)/CO40</f>
        <v>1.1891187489819145E-2</v>
      </c>
    </row>
    <row r="41" spans="5:96" x14ac:dyDescent="0.25">
      <c r="E41" s="190" t="s">
        <v>121</v>
      </c>
      <c r="F41" t="s">
        <v>433</v>
      </c>
      <c r="G41">
        <v>0.62460000000000004</v>
      </c>
      <c r="H41">
        <v>0.64900000000000002</v>
      </c>
      <c r="I41">
        <v>0</v>
      </c>
      <c r="J41" s="16">
        <f>(H41-G41)/G41</f>
        <v>3.9065001601024614E-2</v>
      </c>
      <c r="T41" t="s">
        <v>433</v>
      </c>
      <c r="U41">
        <v>0.74160000000000004</v>
      </c>
      <c r="V41">
        <v>0.76039999999999996</v>
      </c>
      <c r="W41">
        <v>0</v>
      </c>
      <c r="X41" s="16">
        <f>(V41-U41)/U41</f>
        <v>2.5350593311758263E-2</v>
      </c>
      <c r="AH41" s="83" t="s">
        <v>433</v>
      </c>
      <c r="AI41" s="83">
        <v>0.63880000000000003</v>
      </c>
      <c r="AJ41" s="83">
        <v>0.61109999999999998</v>
      </c>
      <c r="AK41" s="83">
        <v>1</v>
      </c>
      <c r="AL41" s="105">
        <f>(AJ41-AI41)/AI41</f>
        <v>-4.3362554790231773E-2</v>
      </c>
      <c r="AV41" t="s">
        <v>433</v>
      </c>
      <c r="AW41">
        <v>0.7046</v>
      </c>
      <c r="AX41">
        <v>0.71879999999999999</v>
      </c>
      <c r="AY41">
        <v>0</v>
      </c>
      <c r="AZ41" s="16">
        <f>(AX41-AW41)/AW41</f>
        <v>2.0153278455861467E-2</v>
      </c>
      <c r="BJ41" t="s">
        <v>433</v>
      </c>
      <c r="BK41">
        <v>0.63670000000000004</v>
      </c>
      <c r="BL41">
        <v>0.65459999999999996</v>
      </c>
      <c r="BM41">
        <v>0</v>
      </c>
      <c r="BN41" s="16">
        <f>(BL41-BK41)/BK41</f>
        <v>2.8113711324014315E-2</v>
      </c>
      <c r="BX41" t="s">
        <v>434</v>
      </c>
      <c r="BY41">
        <v>0.66590000000000005</v>
      </c>
      <c r="BZ41">
        <v>0.67930000000000001</v>
      </c>
      <c r="CA41">
        <v>5.8999999999999999E-3</v>
      </c>
      <c r="CB41" s="16">
        <f>(BZ41-BY41)/BY41</f>
        <v>2.0123141612854733E-2</v>
      </c>
      <c r="CN41" s="97" t="s">
        <v>435</v>
      </c>
      <c r="CO41">
        <v>0.6159</v>
      </c>
      <c r="CP41" s="100">
        <v>0.62139999999999995</v>
      </c>
      <c r="CQ41">
        <v>8.6E-3</v>
      </c>
      <c r="CR41" s="16">
        <f>(CP41-CO41)/CO41</f>
        <v>8.9300211073225343E-3</v>
      </c>
    </row>
    <row r="42" spans="5:96" x14ac:dyDescent="0.25">
      <c r="E42" s="191"/>
      <c r="F42" t="s">
        <v>434</v>
      </c>
      <c r="G42">
        <v>0.54920000000000002</v>
      </c>
      <c r="H42">
        <v>0.59130000000000005</v>
      </c>
      <c r="I42">
        <v>0</v>
      </c>
      <c r="J42" s="16">
        <f t="shared" ref="J42:J44" si="5">(H42-G42)/G42</f>
        <v>7.6656955571740765E-2</v>
      </c>
      <c r="T42" s="83" t="s">
        <v>434</v>
      </c>
      <c r="U42" s="83">
        <v>0.68220000000000003</v>
      </c>
      <c r="V42" s="83">
        <v>0.68110000000000004</v>
      </c>
      <c r="W42" s="83">
        <v>0.64139999999999997</v>
      </c>
      <c r="X42" s="105">
        <f t="shared" ref="X42:X44" si="6">(V42-U42)/U42</f>
        <v>-1.6124303723248166E-3</v>
      </c>
      <c r="AH42" t="s">
        <v>434</v>
      </c>
      <c r="AI42">
        <v>0.52080000000000004</v>
      </c>
      <c r="AJ42">
        <v>0.57630000000000003</v>
      </c>
      <c r="AK42">
        <v>0</v>
      </c>
      <c r="AL42" s="16">
        <f t="shared" ref="AL42:AL44" si="7">(AJ42-AI42)/AI42</f>
        <v>0.10656682027649768</v>
      </c>
      <c r="AV42" t="s">
        <v>434</v>
      </c>
      <c r="AW42">
        <v>0.64770000000000005</v>
      </c>
      <c r="AX42">
        <v>0.66039999999999999</v>
      </c>
      <c r="AY42">
        <v>2.0000000000000001E-4</v>
      </c>
      <c r="AZ42" s="16">
        <f t="shared" ref="AZ42:AZ44" si="8">(AX42-AW42)/AW42</f>
        <v>1.9607843137254798E-2</v>
      </c>
      <c r="BJ42" t="s">
        <v>434</v>
      </c>
      <c r="BK42">
        <v>0.55569999999999997</v>
      </c>
      <c r="BL42">
        <v>0.57820000000000005</v>
      </c>
      <c r="BM42">
        <v>0</v>
      </c>
      <c r="BN42" s="16">
        <f>(BL42-BK42)/BK42</f>
        <v>4.0489472737088493E-2</v>
      </c>
      <c r="BX42" s="97" t="s">
        <v>435</v>
      </c>
      <c r="BY42">
        <v>0.66759999999999997</v>
      </c>
      <c r="BZ42" s="100">
        <v>0.68089999999999995</v>
      </c>
      <c r="CA42">
        <v>7.7999999999999996E-3</v>
      </c>
      <c r="CB42" s="16">
        <f>(BZ42-BY42)/BY42</f>
        <v>1.99221090473337E-2</v>
      </c>
      <c r="CN42" t="s">
        <v>436</v>
      </c>
      <c r="CO42">
        <v>0.61339999999999995</v>
      </c>
      <c r="CP42">
        <v>0.62039999999999995</v>
      </c>
      <c r="CQ42">
        <v>1.2999999999999999E-3</v>
      </c>
      <c r="CR42" s="16">
        <f>(CP42-CO42)/CO42</f>
        <v>1.1411803064884263E-2</v>
      </c>
    </row>
    <row r="43" spans="5:96" x14ac:dyDescent="0.25">
      <c r="E43" s="191"/>
      <c r="F43" s="97" t="s">
        <v>435</v>
      </c>
      <c r="G43">
        <v>0.56669999999999998</v>
      </c>
      <c r="H43">
        <v>0.60640000000000005</v>
      </c>
      <c r="I43">
        <v>0</v>
      </c>
      <c r="J43" s="16">
        <f t="shared" si="5"/>
        <v>7.0054702664549273E-2</v>
      </c>
      <c r="T43" s="97" t="s">
        <v>435</v>
      </c>
      <c r="U43">
        <v>0.68889999999999996</v>
      </c>
      <c r="V43">
        <v>0.71240000000000003</v>
      </c>
      <c r="W43">
        <v>0</v>
      </c>
      <c r="X43" s="16">
        <f t="shared" si="6"/>
        <v>3.41123530265642E-2</v>
      </c>
      <c r="AH43" s="97" t="s">
        <v>435</v>
      </c>
      <c r="AI43">
        <v>0.53869999999999996</v>
      </c>
      <c r="AJ43">
        <v>0.57269999999999999</v>
      </c>
      <c r="AK43">
        <v>0</v>
      </c>
      <c r="AL43" s="16">
        <f t="shared" si="7"/>
        <v>6.3114906255801059E-2</v>
      </c>
      <c r="AV43" s="97" t="s">
        <v>435</v>
      </c>
      <c r="AW43">
        <v>0.63270000000000004</v>
      </c>
      <c r="AX43" s="100">
        <v>0.64629999999999999</v>
      </c>
      <c r="AY43">
        <v>0</v>
      </c>
      <c r="AZ43" s="16">
        <f t="shared" si="8"/>
        <v>2.1495179389916144E-2</v>
      </c>
      <c r="BJ43" s="97" t="s">
        <v>435</v>
      </c>
      <c r="BK43">
        <v>0.60299999999999998</v>
      </c>
      <c r="BL43" s="100">
        <v>0.63390000000000002</v>
      </c>
      <c r="BM43">
        <v>0</v>
      </c>
      <c r="BN43" s="16">
        <f>(BL43-BK43)/BK43</f>
        <v>5.124378109452743E-2</v>
      </c>
      <c r="BX43" t="s">
        <v>436</v>
      </c>
      <c r="BY43">
        <v>0.66610000000000003</v>
      </c>
      <c r="BZ43">
        <v>0.67969999999999997</v>
      </c>
      <c r="CA43">
        <v>5.1999999999999998E-3</v>
      </c>
      <c r="CB43" s="16">
        <f>(BZ43-BY43)/BY43</f>
        <v>2.0417354751538726E-2</v>
      </c>
    </row>
    <row r="44" spans="5:96" x14ac:dyDescent="0.25">
      <c r="E44" s="191"/>
      <c r="F44" t="s">
        <v>436</v>
      </c>
      <c r="G44">
        <v>0.54200000000000004</v>
      </c>
      <c r="H44">
        <v>0.59109999999999996</v>
      </c>
      <c r="I44">
        <v>0</v>
      </c>
      <c r="J44" s="16">
        <f t="shared" si="5"/>
        <v>9.0590405904058896E-2</v>
      </c>
      <c r="T44" t="s">
        <v>436</v>
      </c>
      <c r="U44">
        <v>0.68510000000000004</v>
      </c>
      <c r="V44">
        <v>0.69159999999999999</v>
      </c>
      <c r="W44">
        <v>4.4999999999999997E-3</v>
      </c>
      <c r="X44" s="16">
        <f t="shared" si="6"/>
        <v>9.4876660341555244E-3</v>
      </c>
      <c r="AH44" t="s">
        <v>436</v>
      </c>
      <c r="AI44">
        <v>0.49940000000000001</v>
      </c>
      <c r="AJ44">
        <v>0.5736</v>
      </c>
      <c r="AK44">
        <v>0</v>
      </c>
      <c r="AL44" s="16">
        <f t="shared" si="7"/>
        <v>0.14857829395274327</v>
      </c>
      <c r="AV44" t="s">
        <v>436</v>
      </c>
      <c r="AW44">
        <v>0.63759999999999994</v>
      </c>
      <c r="AX44">
        <v>0.65159999999999996</v>
      </c>
      <c r="AY44">
        <v>1E-4</v>
      </c>
      <c r="AZ44" s="16">
        <f t="shared" si="8"/>
        <v>2.1957340025094123E-2</v>
      </c>
      <c r="BJ44" t="s">
        <v>436</v>
      </c>
      <c r="BK44">
        <v>0.53359999999999996</v>
      </c>
      <c r="BL44">
        <v>0.5635</v>
      </c>
      <c r="BM44">
        <v>0</v>
      </c>
      <c r="BN44" s="16">
        <f>(BL44-BK44)/BK44</f>
        <v>5.6034482758620767E-2</v>
      </c>
    </row>
    <row r="45" spans="5:96" x14ac:dyDescent="0.25">
      <c r="AY45" s="16"/>
    </row>
    <row r="46" spans="5:96" x14ac:dyDescent="0.25">
      <c r="E46" t="s">
        <v>450</v>
      </c>
      <c r="AY46" s="16"/>
    </row>
    <row r="48" spans="5:96" x14ac:dyDescent="0.25">
      <c r="BJ48" t="s">
        <v>577</v>
      </c>
      <c r="BX48" t="s">
        <v>581</v>
      </c>
      <c r="CN48" t="s">
        <v>589</v>
      </c>
    </row>
    <row r="49" spans="5:96" x14ac:dyDescent="0.25">
      <c r="T49" t="s">
        <v>561</v>
      </c>
      <c r="AH49" t="s">
        <v>567</v>
      </c>
      <c r="AU49" t="s">
        <v>461</v>
      </c>
      <c r="BK49" t="s">
        <v>437</v>
      </c>
      <c r="BL49" t="s">
        <v>438</v>
      </c>
      <c r="BM49" t="s">
        <v>439</v>
      </c>
      <c r="BN49" t="s">
        <v>441</v>
      </c>
      <c r="BY49" t="s">
        <v>437</v>
      </c>
      <c r="BZ49" t="s">
        <v>438</v>
      </c>
      <c r="CA49" t="s">
        <v>439</v>
      </c>
      <c r="CB49" t="s">
        <v>441</v>
      </c>
      <c r="CO49" t="s">
        <v>437</v>
      </c>
      <c r="CP49" t="s">
        <v>438</v>
      </c>
      <c r="CQ49" t="s">
        <v>439</v>
      </c>
      <c r="CR49" t="s">
        <v>441</v>
      </c>
    </row>
    <row r="50" spans="5:96" x14ac:dyDescent="0.25">
      <c r="E50" t="s">
        <v>560</v>
      </c>
      <c r="G50" t="s">
        <v>437</v>
      </c>
      <c r="H50" t="s">
        <v>438</v>
      </c>
      <c r="I50" t="s">
        <v>439</v>
      </c>
      <c r="J50" t="s">
        <v>441</v>
      </c>
      <c r="U50" t="s">
        <v>437</v>
      </c>
      <c r="V50" t="s">
        <v>438</v>
      </c>
      <c r="W50" t="s">
        <v>439</v>
      </c>
      <c r="X50" t="s">
        <v>441</v>
      </c>
      <c r="AI50" t="s">
        <v>437</v>
      </c>
      <c r="AJ50" t="s">
        <v>438</v>
      </c>
      <c r="AK50" t="s">
        <v>439</v>
      </c>
      <c r="AL50" t="s">
        <v>441</v>
      </c>
      <c r="AV50" t="s">
        <v>437</v>
      </c>
      <c r="AW50" t="s">
        <v>438</v>
      </c>
      <c r="AX50" t="s">
        <v>439</v>
      </c>
      <c r="AY50" t="s">
        <v>441</v>
      </c>
      <c r="BJ50" t="s">
        <v>433</v>
      </c>
      <c r="BK50">
        <v>0.92789999999999995</v>
      </c>
      <c r="BL50">
        <v>0.93540000000000001</v>
      </c>
      <c r="BM50">
        <v>2.2000000000000001E-3</v>
      </c>
      <c r="BN50" s="16">
        <f>(BL50-BK50)/BK50</f>
        <v>8.0827675396056287E-3</v>
      </c>
      <c r="BX50" t="s">
        <v>433</v>
      </c>
      <c r="BY50">
        <v>0.98599999999999999</v>
      </c>
      <c r="BZ50">
        <v>0.99890000000000001</v>
      </c>
      <c r="CA50">
        <v>2.5000000000000001E-3</v>
      </c>
      <c r="CB50" s="16">
        <f>(BZ50-BY50)/BY50</f>
        <v>1.3083164300202862E-2</v>
      </c>
      <c r="CN50" t="s">
        <v>433</v>
      </c>
      <c r="CO50">
        <v>0.92679999999999996</v>
      </c>
      <c r="CP50">
        <v>0.96450000000000002</v>
      </c>
      <c r="CQ50">
        <v>1E-4</v>
      </c>
      <c r="CR50" s="16">
        <f>(CP50-CO50)/CO50</f>
        <v>4.0677600345274137E-2</v>
      </c>
    </row>
    <row r="51" spans="5:96" x14ac:dyDescent="0.25">
      <c r="E51" s="190" t="s">
        <v>115</v>
      </c>
      <c r="F51" t="s">
        <v>433</v>
      </c>
      <c r="G51">
        <v>0.86980000000000002</v>
      </c>
      <c r="H51">
        <v>0.96550000000000002</v>
      </c>
      <c r="I51">
        <v>0</v>
      </c>
      <c r="J51" s="16">
        <f t="shared" ref="J51:J54" si="9">(H51-G51)/G51</f>
        <v>0.11002529317084388</v>
      </c>
      <c r="T51" t="s">
        <v>433</v>
      </c>
      <c r="U51">
        <v>0.92359999999999998</v>
      </c>
      <c r="V51">
        <v>0.9365</v>
      </c>
      <c r="W51">
        <v>1.2E-2</v>
      </c>
      <c r="X51" s="16">
        <f>(V51-U51)/U51</f>
        <v>1.3967085318319644E-2</v>
      </c>
      <c r="AH51" t="s">
        <v>433</v>
      </c>
      <c r="AI51">
        <v>0.82899999999999996</v>
      </c>
      <c r="AJ51">
        <v>0.87090000000000001</v>
      </c>
      <c r="AK51">
        <v>0</v>
      </c>
      <c r="AL51" s="16">
        <f>(AJ51-AI51)/AI51</f>
        <v>5.0542822677925273E-2</v>
      </c>
      <c r="AU51" t="s">
        <v>433</v>
      </c>
      <c r="AV51">
        <v>0.8569</v>
      </c>
      <c r="AW51">
        <v>0.89459999999999995</v>
      </c>
      <c r="AX51">
        <v>0</v>
      </c>
      <c r="AY51" s="16">
        <f>(AW51-AV51)/AV51</f>
        <v>4.3995798809662687E-2</v>
      </c>
      <c r="BJ51" t="s">
        <v>434</v>
      </c>
      <c r="BK51">
        <v>0.94920000000000004</v>
      </c>
      <c r="BL51">
        <v>0.95450000000000002</v>
      </c>
      <c r="BM51">
        <v>2.2000000000000001E-3</v>
      </c>
      <c r="BN51" s="16">
        <f>(BL51-BK51)/BK51</f>
        <v>5.5836493889590928E-3</v>
      </c>
      <c r="BX51" t="s">
        <v>434</v>
      </c>
      <c r="BY51">
        <v>0.9819</v>
      </c>
      <c r="BZ51">
        <v>0.99860000000000004</v>
      </c>
      <c r="CA51">
        <v>2.5000000000000001E-3</v>
      </c>
      <c r="CB51" s="16">
        <f t="shared" ref="CB51:CB53" si="10">(BZ51-BY51)/BY51</f>
        <v>1.7007841939097715E-2</v>
      </c>
      <c r="CN51" t="s">
        <v>434</v>
      </c>
      <c r="CO51">
        <v>0.92589999999999995</v>
      </c>
      <c r="CP51">
        <v>0.96330000000000005</v>
      </c>
      <c r="CQ51">
        <v>1E-4</v>
      </c>
      <c r="CR51" s="16">
        <f>(CP51-CO51)/CO51</f>
        <v>4.0393131007668323E-2</v>
      </c>
    </row>
    <row r="52" spans="5:96" x14ac:dyDescent="0.25">
      <c r="E52" s="191"/>
      <c r="F52" t="s">
        <v>434</v>
      </c>
      <c r="G52">
        <v>0.87770000000000004</v>
      </c>
      <c r="H52">
        <v>0.97460000000000002</v>
      </c>
      <c r="I52">
        <v>0</v>
      </c>
      <c r="J52" s="16">
        <f t="shared" si="9"/>
        <v>0.11040218753560441</v>
      </c>
      <c r="T52" t="s">
        <v>434</v>
      </c>
      <c r="U52">
        <v>0.92420000000000002</v>
      </c>
      <c r="V52">
        <v>0.93500000000000005</v>
      </c>
      <c r="W52">
        <v>3.9E-2</v>
      </c>
      <c r="X52" s="16">
        <f>(V52-U52)/U52</f>
        <v>1.1685782298203886E-2</v>
      </c>
      <c r="AH52" t="s">
        <v>434</v>
      </c>
      <c r="AI52">
        <v>0.77149999999999996</v>
      </c>
      <c r="AJ52">
        <v>0.86599999999999999</v>
      </c>
      <c r="AK52">
        <v>0</v>
      </c>
      <c r="AL52" s="16">
        <f>(AJ52-AI52)/AI52</f>
        <v>0.12248865845755028</v>
      </c>
      <c r="AU52" t="s">
        <v>434</v>
      </c>
      <c r="AV52">
        <v>0.90390000000000004</v>
      </c>
      <c r="AW52">
        <v>0.9264</v>
      </c>
      <c r="AX52">
        <v>3.7000000000000002E-3</v>
      </c>
      <c r="AY52" s="16">
        <f>(AW52-AV52)/AV52</f>
        <v>2.48921340856289E-2</v>
      </c>
      <c r="BJ52" s="97" t="s">
        <v>435</v>
      </c>
      <c r="BK52">
        <v>0.90110000000000001</v>
      </c>
      <c r="BL52" s="100">
        <v>0.90900000000000003</v>
      </c>
      <c r="BM52">
        <v>2.2000000000000001E-3</v>
      </c>
      <c r="BN52" s="16">
        <f>(BL52-BK52)/BK52</f>
        <v>8.7670624791921191E-3</v>
      </c>
      <c r="BX52" s="97" t="s">
        <v>435</v>
      </c>
      <c r="BY52">
        <v>0.98939999999999995</v>
      </c>
      <c r="BZ52" s="100">
        <v>0.99909999999999999</v>
      </c>
      <c r="CA52">
        <v>2.3999999999999998E-3</v>
      </c>
      <c r="CB52" s="16">
        <f t="shared" si="10"/>
        <v>9.8039215686274942E-3</v>
      </c>
      <c r="CN52" s="97" t="s">
        <v>435</v>
      </c>
      <c r="CO52">
        <v>0.93010000000000004</v>
      </c>
      <c r="CP52" s="100">
        <v>0.96830000000000005</v>
      </c>
      <c r="CQ52">
        <v>0</v>
      </c>
      <c r="CR52" s="16">
        <f>(CP52-CO52)/CO52</f>
        <v>4.1070852596495011E-2</v>
      </c>
    </row>
    <row r="53" spans="5:96" x14ac:dyDescent="0.25">
      <c r="E53" s="191"/>
      <c r="F53" s="97" t="s">
        <v>435</v>
      </c>
      <c r="G53">
        <v>0.84989999999999999</v>
      </c>
      <c r="H53">
        <v>0.95569999999999999</v>
      </c>
      <c r="I53">
        <v>0</v>
      </c>
      <c r="J53" s="16">
        <f t="shared" si="9"/>
        <v>0.12448523355688905</v>
      </c>
      <c r="T53" t="s">
        <v>435</v>
      </c>
      <c r="U53">
        <v>0.92190000000000005</v>
      </c>
      <c r="V53">
        <v>0.93469999999999998</v>
      </c>
      <c r="W53">
        <v>1.3100000000000001E-2</v>
      </c>
      <c r="X53" s="16">
        <f>(V53-U53)/U53</f>
        <v>1.3884369237444323E-2</v>
      </c>
      <c r="AH53" t="s">
        <v>435</v>
      </c>
      <c r="AI53">
        <v>0.755</v>
      </c>
      <c r="AJ53">
        <v>0.81059999999999999</v>
      </c>
      <c r="AK53">
        <v>0</v>
      </c>
      <c r="AL53" s="16">
        <f>(AJ53-AI53)/AI53</f>
        <v>7.3642384105960246E-2</v>
      </c>
      <c r="AU53" t="s">
        <v>435</v>
      </c>
      <c r="AV53">
        <v>0.76490000000000002</v>
      </c>
      <c r="AW53">
        <v>0.80149999999999999</v>
      </c>
      <c r="AX53">
        <v>0</v>
      </c>
      <c r="AY53" s="16">
        <f>(AW53-AV53)/AV53</f>
        <v>4.7849392077395692E-2</v>
      </c>
      <c r="BJ53" t="s">
        <v>436</v>
      </c>
      <c r="BK53">
        <v>0.91820000000000002</v>
      </c>
      <c r="BL53">
        <v>0.92610000000000003</v>
      </c>
      <c r="BM53">
        <v>2.2000000000000001E-3</v>
      </c>
      <c r="BN53" s="16">
        <f>(BL53-BK53)/BK53</f>
        <v>8.6037900239599417E-3</v>
      </c>
      <c r="BX53" t="s">
        <v>436</v>
      </c>
      <c r="BY53">
        <v>0.98480000000000001</v>
      </c>
      <c r="BZ53">
        <v>0.99880000000000002</v>
      </c>
      <c r="CA53">
        <v>2.5000000000000001E-3</v>
      </c>
      <c r="CB53" s="16">
        <f t="shared" si="10"/>
        <v>1.4216084484159232E-2</v>
      </c>
      <c r="CN53" t="s">
        <v>436</v>
      </c>
      <c r="CO53">
        <v>0.92649999999999999</v>
      </c>
      <c r="CP53">
        <v>0.96419999999999995</v>
      </c>
      <c r="CQ53">
        <v>1E-4</v>
      </c>
      <c r="CR53" s="16">
        <f>(CP53-CO53)/CO53</f>
        <v>4.0690771721532605E-2</v>
      </c>
    </row>
    <row r="54" spans="5:96" x14ac:dyDescent="0.25">
      <c r="E54" s="191"/>
      <c r="F54" t="s">
        <v>436</v>
      </c>
      <c r="G54">
        <v>0.85840000000000005</v>
      </c>
      <c r="H54">
        <v>0.96240000000000003</v>
      </c>
      <c r="I54">
        <v>0</v>
      </c>
      <c r="J54" s="16">
        <f t="shared" si="9"/>
        <v>0.12115563839701768</v>
      </c>
      <c r="T54" t="s">
        <v>436</v>
      </c>
      <c r="U54">
        <v>0.92179999999999995</v>
      </c>
      <c r="V54">
        <v>0.93479999999999996</v>
      </c>
      <c r="W54">
        <v>1.3599999999999999E-2</v>
      </c>
      <c r="X54" s="16">
        <f>(V54-U54)/U54</f>
        <v>1.4102842265133447E-2</v>
      </c>
      <c r="AH54" t="s">
        <v>436</v>
      </c>
      <c r="AI54">
        <v>0.76170000000000004</v>
      </c>
      <c r="AJ54">
        <v>0.83150000000000002</v>
      </c>
      <c r="AK54">
        <v>0</v>
      </c>
      <c r="AL54" s="16">
        <f>(AJ54-AI54)/AI54</f>
        <v>9.1637127478009672E-2</v>
      </c>
      <c r="AU54" t="s">
        <v>436</v>
      </c>
      <c r="AV54">
        <v>0.79759999999999998</v>
      </c>
      <c r="AW54">
        <v>0.8407</v>
      </c>
      <c r="AX54">
        <v>0</v>
      </c>
      <c r="AY54" s="16">
        <f>(AW54-AV54)/AV54</f>
        <v>5.403711133400204E-2</v>
      </c>
    </row>
    <row r="57" spans="5:96" x14ac:dyDescent="0.25">
      <c r="BJ57" t="s">
        <v>577</v>
      </c>
      <c r="CN57" t="s">
        <v>588</v>
      </c>
    </row>
    <row r="58" spans="5:96" x14ac:dyDescent="0.25">
      <c r="G58" t="s">
        <v>559</v>
      </c>
      <c r="T58" t="s">
        <v>459</v>
      </c>
      <c r="AH58" t="s">
        <v>567</v>
      </c>
      <c r="AU58" t="s">
        <v>571</v>
      </c>
      <c r="BK58" t="s">
        <v>437</v>
      </c>
      <c r="BL58" t="s">
        <v>438</v>
      </c>
      <c r="BM58" t="s">
        <v>439</v>
      </c>
      <c r="BN58" t="s">
        <v>441</v>
      </c>
      <c r="BX58" t="s">
        <v>581</v>
      </c>
      <c r="CO58" t="s">
        <v>437</v>
      </c>
      <c r="CP58" t="s">
        <v>438</v>
      </c>
      <c r="CQ58" t="s">
        <v>439</v>
      </c>
      <c r="CR58" t="s">
        <v>441</v>
      </c>
    </row>
    <row r="59" spans="5:96" x14ac:dyDescent="0.25">
      <c r="G59" t="s">
        <v>437</v>
      </c>
      <c r="H59" t="s">
        <v>438</v>
      </c>
      <c r="I59" t="s">
        <v>439</v>
      </c>
      <c r="J59" t="s">
        <v>441</v>
      </c>
      <c r="U59" t="s">
        <v>437</v>
      </c>
      <c r="V59" t="s">
        <v>438</v>
      </c>
      <c r="W59" t="s">
        <v>439</v>
      </c>
      <c r="X59" t="s">
        <v>441</v>
      </c>
      <c r="AI59" t="s">
        <v>437</v>
      </c>
      <c r="AJ59" t="s">
        <v>438</v>
      </c>
      <c r="AK59" t="s">
        <v>439</v>
      </c>
      <c r="AL59" t="s">
        <v>441</v>
      </c>
      <c r="AV59" t="s">
        <v>437</v>
      </c>
      <c r="AW59" t="s">
        <v>438</v>
      </c>
      <c r="AX59" t="s">
        <v>439</v>
      </c>
      <c r="AY59" t="s">
        <v>441</v>
      </c>
      <c r="BJ59" t="s">
        <v>433</v>
      </c>
      <c r="BK59">
        <v>0.51529999999999998</v>
      </c>
      <c r="BL59">
        <v>0.55869999999999997</v>
      </c>
      <c r="BM59">
        <v>0</v>
      </c>
      <c r="BN59" s="16">
        <f>(BL59-BK59)/BK59</f>
        <v>8.422278284494468E-2</v>
      </c>
      <c r="BY59" t="s">
        <v>437</v>
      </c>
      <c r="BZ59" t="s">
        <v>438</v>
      </c>
      <c r="CA59" t="s">
        <v>439</v>
      </c>
      <c r="CB59" t="s">
        <v>441</v>
      </c>
      <c r="CN59" t="s">
        <v>433</v>
      </c>
      <c r="CO59">
        <v>0.58189999999999997</v>
      </c>
      <c r="CP59">
        <v>0.58819999999999995</v>
      </c>
      <c r="CQ59">
        <v>1E-4</v>
      </c>
      <c r="CR59" s="16">
        <f>(CP59-CO59)/CO59</f>
        <v>1.0826602509022122E-2</v>
      </c>
    </row>
    <row r="60" spans="5:96" x14ac:dyDescent="0.25">
      <c r="E60" s="190" t="s">
        <v>108</v>
      </c>
      <c r="F60" t="s">
        <v>433</v>
      </c>
      <c r="G60">
        <v>0.5272</v>
      </c>
      <c r="H60">
        <v>0.56200000000000006</v>
      </c>
      <c r="I60">
        <v>5.8999999999999999E-3</v>
      </c>
      <c r="J60" s="16">
        <f>(H60-G60)/G60</f>
        <v>6.6009104704097224E-2</v>
      </c>
      <c r="T60" t="s">
        <v>433</v>
      </c>
      <c r="U60">
        <v>0.46750000000000003</v>
      </c>
      <c r="V60">
        <v>0.50509999999999999</v>
      </c>
      <c r="W60">
        <v>1.0200000000000001E-2</v>
      </c>
      <c r="X60" s="16">
        <f>(V60-U60)/U60</f>
        <v>8.0427807486630934E-2</v>
      </c>
      <c r="AH60" t="s">
        <v>433</v>
      </c>
      <c r="AI60">
        <v>0.38490000000000002</v>
      </c>
      <c r="AJ60">
        <v>0.48259999999999997</v>
      </c>
      <c r="AK60">
        <v>0</v>
      </c>
      <c r="AL60" s="16">
        <f>(AJ60-AI60)/AI60</f>
        <v>0.25383216419849297</v>
      </c>
      <c r="AU60" t="s">
        <v>433</v>
      </c>
      <c r="AV60">
        <v>0.56920000000000004</v>
      </c>
      <c r="AW60">
        <v>0.57840000000000003</v>
      </c>
      <c r="AX60">
        <v>5.0000000000000001E-4</v>
      </c>
      <c r="AY60" s="16">
        <f>(AW60-AV60)/AV60</f>
        <v>1.6163035839775096E-2</v>
      </c>
      <c r="BJ60" t="s">
        <v>434</v>
      </c>
      <c r="BK60">
        <v>0.47610000000000002</v>
      </c>
      <c r="BL60">
        <v>0.54279999999999995</v>
      </c>
      <c r="BM60">
        <v>0</v>
      </c>
      <c r="BN60" s="16">
        <f>(BL60-BK60)/BK60</f>
        <v>0.14009661835748777</v>
      </c>
      <c r="BX60" t="s">
        <v>433</v>
      </c>
      <c r="BY60">
        <v>0.59379999999999999</v>
      </c>
      <c r="BZ60">
        <v>0.60240000000000005</v>
      </c>
      <c r="CA60">
        <v>2.5000000000000001E-3</v>
      </c>
      <c r="CB60" s="16">
        <f>(BZ60-BY60)/BY60</f>
        <v>1.4482990906029053E-2</v>
      </c>
      <c r="CN60" t="s">
        <v>434</v>
      </c>
      <c r="CO60">
        <v>0.56610000000000005</v>
      </c>
      <c r="CP60">
        <v>0.57310000000000005</v>
      </c>
      <c r="CQ60">
        <v>0</v>
      </c>
      <c r="CR60" s="16">
        <f>(CP60-CO60)/CO60</f>
        <v>1.2365306482953552E-2</v>
      </c>
    </row>
    <row r="61" spans="5:96" x14ac:dyDescent="0.25">
      <c r="E61" s="191"/>
      <c r="F61" t="s">
        <v>434</v>
      </c>
      <c r="G61">
        <v>0.50800000000000001</v>
      </c>
      <c r="H61">
        <v>0.55079999999999996</v>
      </c>
      <c r="I61">
        <v>1.1000000000000001E-3</v>
      </c>
      <c r="J61" s="16">
        <f>(H61-G61)/G61</f>
        <v>8.4251968503936903E-2</v>
      </c>
      <c r="T61" t="s">
        <v>434</v>
      </c>
      <c r="U61">
        <v>0.4219</v>
      </c>
      <c r="V61">
        <v>0.47039999999999998</v>
      </c>
      <c r="W61">
        <v>1.3299999999999999E-2</v>
      </c>
      <c r="X61" s="16">
        <f>(V61-U61)/U61</f>
        <v>0.1149561507466224</v>
      </c>
      <c r="AH61" t="s">
        <v>434</v>
      </c>
      <c r="AI61">
        <v>0.35289999999999999</v>
      </c>
      <c r="AJ61">
        <v>0.4642</v>
      </c>
      <c r="AK61">
        <v>0</v>
      </c>
      <c r="AL61" s="16">
        <f>(AJ61-AI61)/AI61</f>
        <v>0.31538679512609807</v>
      </c>
      <c r="AU61" t="s">
        <v>434</v>
      </c>
      <c r="AV61">
        <v>0.55659999999999998</v>
      </c>
      <c r="AW61">
        <v>0.56599999999999995</v>
      </c>
      <c r="AX61">
        <v>1.1000000000000001E-3</v>
      </c>
      <c r="AY61" s="16">
        <f>(AW61-AV61)/AV61</f>
        <v>1.6888250089831053E-2</v>
      </c>
      <c r="BJ61" t="s">
        <v>435</v>
      </c>
      <c r="BK61">
        <v>0.35980000000000001</v>
      </c>
      <c r="BL61">
        <v>0.5766</v>
      </c>
      <c r="BM61">
        <v>0</v>
      </c>
      <c r="BN61" s="16">
        <f>(BL61-BK61)/BK61</f>
        <v>0.6025569760978321</v>
      </c>
      <c r="BX61" t="s">
        <v>434</v>
      </c>
      <c r="BY61">
        <v>0.58930000000000005</v>
      </c>
      <c r="BZ61">
        <v>0.59750000000000003</v>
      </c>
      <c r="CA61">
        <v>2.5000000000000001E-3</v>
      </c>
      <c r="CB61" s="16">
        <f t="shared" ref="CB61:CB63" si="11">(BZ61-BY61)/BY61</f>
        <v>1.3914814186322729E-2</v>
      </c>
      <c r="CN61" s="97" t="s">
        <v>435</v>
      </c>
      <c r="CO61">
        <v>0.60650000000000004</v>
      </c>
      <c r="CP61" s="100">
        <v>0.6099</v>
      </c>
      <c r="CQ61">
        <v>2.0000000000000001E-4</v>
      </c>
      <c r="CR61" s="16">
        <f>(CP61-CO61)/CO61</f>
        <v>5.6059356966198818E-3</v>
      </c>
    </row>
    <row r="62" spans="5:96" x14ac:dyDescent="0.25">
      <c r="E62" s="191"/>
      <c r="F62" t="s">
        <v>435</v>
      </c>
      <c r="G62">
        <v>0.55049999999999999</v>
      </c>
      <c r="H62">
        <v>0.57240000000000002</v>
      </c>
      <c r="I62">
        <v>8.7099999999999997E-2</v>
      </c>
      <c r="J62" s="16">
        <f>(H62-G62)/G62</f>
        <v>3.9782016348773895E-2</v>
      </c>
      <c r="T62" t="s">
        <v>435</v>
      </c>
      <c r="U62">
        <v>0.26779999999999998</v>
      </c>
      <c r="V62">
        <v>0.45490000000000003</v>
      </c>
      <c r="W62">
        <v>1E-4</v>
      </c>
      <c r="X62" s="16">
        <f>(V62-U62)/U62</f>
        <v>0.69865571321882025</v>
      </c>
      <c r="AH62" t="s">
        <v>435</v>
      </c>
      <c r="AI62">
        <v>0.24640000000000001</v>
      </c>
      <c r="AJ62">
        <v>0.32229999999999998</v>
      </c>
      <c r="AK62">
        <v>0</v>
      </c>
      <c r="AL62" s="16">
        <f>(AJ62-AI62)/AI62</f>
        <v>0.30803571428571414</v>
      </c>
      <c r="AU62" t="s">
        <v>435</v>
      </c>
      <c r="AV62">
        <v>0.57630000000000003</v>
      </c>
      <c r="AW62">
        <v>0.58479999999999999</v>
      </c>
      <c r="AX62">
        <v>5.0000000000000001E-4</v>
      </c>
      <c r="AY62" s="16">
        <f>(AW62-AV62)/AV62</f>
        <v>1.4749262536873073E-2</v>
      </c>
      <c r="BJ62" t="s">
        <v>436</v>
      </c>
      <c r="BK62">
        <v>0.4</v>
      </c>
      <c r="BL62">
        <v>0.54949999999999999</v>
      </c>
      <c r="BM62">
        <v>0</v>
      </c>
      <c r="BN62" s="16">
        <f>(BL62-BK62)/BK62</f>
        <v>0.37374999999999992</v>
      </c>
      <c r="BX62" s="97" t="s">
        <v>435</v>
      </c>
      <c r="BY62">
        <v>0.59489999999999998</v>
      </c>
      <c r="BZ62" s="100">
        <v>0.60350000000000004</v>
      </c>
      <c r="CA62">
        <v>2.3999999999999998E-3</v>
      </c>
      <c r="CB62" s="16">
        <f t="shared" si="11"/>
        <v>1.4456211127920747E-2</v>
      </c>
      <c r="CN62" t="s">
        <v>436</v>
      </c>
      <c r="CO62">
        <v>0.5706</v>
      </c>
      <c r="CP62">
        <v>0.57740000000000002</v>
      </c>
      <c r="CQ62">
        <v>0</v>
      </c>
      <c r="CR62" s="16">
        <f>(CP62-CO62)/CO62</f>
        <v>1.1917280056081368E-2</v>
      </c>
    </row>
    <row r="63" spans="5:96" x14ac:dyDescent="0.25">
      <c r="E63" s="191"/>
      <c r="F63" t="s">
        <v>436</v>
      </c>
      <c r="G63">
        <v>0.51359999999999995</v>
      </c>
      <c r="H63">
        <v>0.54910000000000003</v>
      </c>
      <c r="I63">
        <v>6.4000000000000003E-3</v>
      </c>
      <c r="J63" s="16">
        <f>(H63-G63)/G63</f>
        <v>6.9119937694704231E-2</v>
      </c>
      <c r="T63" t="s">
        <v>436</v>
      </c>
      <c r="U63">
        <v>0.32169999999999999</v>
      </c>
      <c r="V63">
        <v>0.42670000000000002</v>
      </c>
      <c r="W63">
        <v>2E-3</v>
      </c>
      <c r="X63" s="16">
        <f>(V63-U63)/U63</f>
        <v>0.3263910475598385</v>
      </c>
      <c r="AH63" t="s">
        <v>436</v>
      </c>
      <c r="AI63">
        <v>0.2893</v>
      </c>
      <c r="AJ63">
        <v>0.37740000000000001</v>
      </c>
      <c r="AK63">
        <v>0</v>
      </c>
      <c r="AL63" s="16">
        <f>(AJ63-AI63)/AI63</f>
        <v>0.30452817144832356</v>
      </c>
      <c r="AU63" t="s">
        <v>436</v>
      </c>
      <c r="AV63">
        <v>0.56120000000000003</v>
      </c>
      <c r="AW63">
        <v>0.57050000000000001</v>
      </c>
      <c r="AX63">
        <v>1E-3</v>
      </c>
      <c r="AY63" s="16">
        <f>(AW63-AV63)/AV63</f>
        <v>1.6571632216678501E-2</v>
      </c>
      <c r="BX63" t="s">
        <v>436</v>
      </c>
      <c r="BY63">
        <v>0.58889999999999998</v>
      </c>
      <c r="BZ63">
        <v>0.59719999999999995</v>
      </c>
      <c r="CA63">
        <v>2.5000000000000001E-3</v>
      </c>
      <c r="CB63" s="16">
        <f t="shared" si="11"/>
        <v>1.4094073696722659E-2</v>
      </c>
    </row>
    <row r="65" spans="5:96" x14ac:dyDescent="0.25">
      <c r="T65" t="s">
        <v>459</v>
      </c>
    </row>
    <row r="66" spans="5:96" x14ac:dyDescent="0.25">
      <c r="F66" s="113"/>
      <c r="G66" s="113" t="s">
        <v>437</v>
      </c>
      <c r="H66" s="113" t="s">
        <v>438</v>
      </c>
      <c r="I66" s="113" t="s">
        <v>439</v>
      </c>
      <c r="J66" s="113" t="s">
        <v>441</v>
      </c>
      <c r="U66" t="s">
        <v>437</v>
      </c>
      <c r="V66" t="s">
        <v>438</v>
      </c>
      <c r="W66" t="s">
        <v>439</v>
      </c>
      <c r="X66" t="s">
        <v>441</v>
      </c>
      <c r="AH66" t="s">
        <v>568</v>
      </c>
      <c r="BJ66" t="s">
        <v>577</v>
      </c>
    </row>
    <row r="67" spans="5:96" ht="14.25" customHeight="1" x14ac:dyDescent="0.25">
      <c r="E67" s="104" t="s">
        <v>451</v>
      </c>
      <c r="F67" s="113" t="s">
        <v>433</v>
      </c>
      <c r="G67" s="113">
        <v>0.48170000000000002</v>
      </c>
      <c r="H67" s="113">
        <v>0.4793</v>
      </c>
      <c r="I67" s="113">
        <v>0.74460000000000004</v>
      </c>
      <c r="J67" s="117">
        <f>(H67-G67)/G67</f>
        <v>-4.9823541623417334E-3</v>
      </c>
      <c r="T67" t="s">
        <v>433</v>
      </c>
      <c r="U67">
        <v>0.48820000000000002</v>
      </c>
      <c r="V67">
        <v>0.50029999999999997</v>
      </c>
      <c r="W67">
        <v>0</v>
      </c>
      <c r="X67" s="16">
        <f>(V67-U67)/U67</f>
        <v>2.478492421138866E-2</v>
      </c>
      <c r="AI67" t="s">
        <v>437</v>
      </c>
      <c r="AJ67" t="s">
        <v>438</v>
      </c>
      <c r="AK67" t="s">
        <v>439</v>
      </c>
      <c r="AL67" t="s">
        <v>441</v>
      </c>
      <c r="AU67" t="s">
        <v>574</v>
      </c>
      <c r="BK67" t="s">
        <v>437</v>
      </c>
      <c r="BL67" t="s">
        <v>438</v>
      </c>
      <c r="BM67" t="s">
        <v>439</v>
      </c>
      <c r="BN67" t="s">
        <v>441</v>
      </c>
    </row>
    <row r="68" spans="5:96" x14ac:dyDescent="0.25">
      <c r="E68" s="107"/>
      <c r="F68" s="113" t="s">
        <v>434</v>
      </c>
      <c r="G68" s="113">
        <v>0.4859</v>
      </c>
      <c r="H68" s="113">
        <v>0.48330000000000001</v>
      </c>
      <c r="I68" s="113">
        <v>0.7651</v>
      </c>
      <c r="J68" s="117">
        <f t="shared" ref="J68:J70" si="12">(H68-G68)/G68</f>
        <v>-5.3508952459353594E-3</v>
      </c>
      <c r="T68" t="s">
        <v>434</v>
      </c>
      <c r="U68">
        <v>0.49990000000000001</v>
      </c>
      <c r="V68">
        <v>0.51019999999999999</v>
      </c>
      <c r="W68">
        <v>0</v>
      </c>
      <c r="X68" s="16">
        <f t="shared" ref="X68:X70" si="13">(V68-U68)/U68</f>
        <v>2.0604120824164785E-2</v>
      </c>
      <c r="AH68" t="s">
        <v>433</v>
      </c>
      <c r="AI68">
        <v>0.49440000000000001</v>
      </c>
      <c r="AJ68">
        <v>0.50780000000000003</v>
      </c>
      <c r="AK68">
        <v>4.0000000000000002E-4</v>
      </c>
      <c r="AL68" s="16">
        <f>(AJ68-AI68)/AI68</f>
        <v>2.7103559870550208E-2</v>
      </c>
      <c r="AV68" t="s">
        <v>437</v>
      </c>
      <c r="AW68" t="s">
        <v>438</v>
      </c>
      <c r="AX68" t="s">
        <v>439</v>
      </c>
      <c r="AY68" t="s">
        <v>441</v>
      </c>
      <c r="BJ68" t="s">
        <v>433</v>
      </c>
      <c r="BK68">
        <v>0.50509999999999999</v>
      </c>
      <c r="BL68">
        <v>0.51700000000000002</v>
      </c>
      <c r="BM68">
        <v>2.9999999999999997E-4</v>
      </c>
      <c r="BN68" s="16">
        <f>(BL68-BK68)/BK68</f>
        <v>2.3559691150267317E-2</v>
      </c>
    </row>
    <row r="69" spans="5:96" x14ac:dyDescent="0.25">
      <c r="E69" s="107"/>
      <c r="F69" s="113" t="s">
        <v>435</v>
      </c>
      <c r="G69" s="113">
        <v>0.48570000000000002</v>
      </c>
      <c r="H69" s="113">
        <v>0.48309999999999997</v>
      </c>
      <c r="I69" s="113">
        <v>0.75890000000000002</v>
      </c>
      <c r="J69" s="117">
        <f t="shared" si="12"/>
        <v>-5.3530986205477587E-3</v>
      </c>
      <c r="T69" t="s">
        <v>435</v>
      </c>
      <c r="U69">
        <v>0.25240000000000001</v>
      </c>
      <c r="V69">
        <v>0.54410000000000003</v>
      </c>
      <c r="W69">
        <v>0</v>
      </c>
      <c r="X69" s="16">
        <f t="shared" si="13"/>
        <v>1.1557052297939778</v>
      </c>
      <c r="AH69" t="s">
        <v>434</v>
      </c>
      <c r="AI69">
        <v>0.49430000000000002</v>
      </c>
      <c r="AJ69">
        <v>0.50760000000000005</v>
      </c>
      <c r="AK69">
        <v>4.0000000000000002E-4</v>
      </c>
      <c r="AL69" s="16">
        <f t="shared" ref="AL69:AL71" si="14">(AJ69-AI69)/AI69</f>
        <v>2.6906736799514532E-2</v>
      </c>
      <c r="AU69" t="s">
        <v>433</v>
      </c>
      <c r="AV69">
        <v>0.50319999999999998</v>
      </c>
      <c r="AW69">
        <v>0.5161</v>
      </c>
      <c r="AX69">
        <v>7.0000000000000001E-3</v>
      </c>
      <c r="AY69" s="16">
        <f>(AW69-AV69)/AV69</f>
        <v>2.5635930047694801E-2</v>
      </c>
      <c r="BJ69" t="s">
        <v>434</v>
      </c>
      <c r="BK69">
        <v>0.51219999999999999</v>
      </c>
      <c r="BL69">
        <v>0.5212</v>
      </c>
      <c r="BM69">
        <v>3.8E-3</v>
      </c>
      <c r="BN69" s="16">
        <f>(BL69-BK69)/BK69</f>
        <v>1.7571261226083577E-2</v>
      </c>
      <c r="BY69" t="s">
        <v>584</v>
      </c>
      <c r="CN69" t="s">
        <v>591</v>
      </c>
    </row>
    <row r="70" spans="5:96" x14ac:dyDescent="0.25">
      <c r="E70" s="107"/>
      <c r="F70" s="113" t="s">
        <v>436</v>
      </c>
      <c r="G70" s="113">
        <v>0.48089999999999999</v>
      </c>
      <c r="H70" s="113">
        <v>0.47870000000000001</v>
      </c>
      <c r="I70" s="113">
        <v>0.73309999999999997</v>
      </c>
      <c r="J70" s="117">
        <f t="shared" si="12"/>
        <v>-4.5747556664586814E-3</v>
      </c>
      <c r="T70" t="s">
        <v>436</v>
      </c>
      <c r="U70">
        <v>0.32819999999999999</v>
      </c>
      <c r="V70">
        <v>0.38990000000000002</v>
      </c>
      <c r="W70">
        <v>0</v>
      </c>
      <c r="X70" s="16">
        <f t="shared" si="13"/>
        <v>0.18799512492382703</v>
      </c>
      <c r="AH70" s="97" t="s">
        <v>435</v>
      </c>
      <c r="AI70">
        <v>0.49430000000000002</v>
      </c>
      <c r="AJ70">
        <v>0.50770000000000004</v>
      </c>
      <c r="AK70">
        <v>4.0000000000000002E-4</v>
      </c>
      <c r="AL70" s="16">
        <f t="shared" si="14"/>
        <v>2.7109043091240185E-2</v>
      </c>
      <c r="AU70" t="s">
        <v>434</v>
      </c>
      <c r="AV70">
        <v>0.50360000000000005</v>
      </c>
      <c r="AW70">
        <v>0.51629999999999998</v>
      </c>
      <c r="AX70">
        <v>7.7000000000000002E-3</v>
      </c>
      <c r="AY70" s="16">
        <f>(AW70-AV70)/AV70</f>
        <v>2.5218427323272303E-2</v>
      </c>
      <c r="BJ70" t="s">
        <v>435</v>
      </c>
      <c r="BK70">
        <v>0.51419999999999999</v>
      </c>
      <c r="BL70">
        <v>0.52239999999999998</v>
      </c>
      <c r="BM70">
        <v>1.9199999999999998E-2</v>
      </c>
      <c r="BN70" s="16">
        <f>(BL70-BK70)/BK70</f>
        <v>1.5947102294826886E-2</v>
      </c>
      <c r="BZ70" t="s">
        <v>437</v>
      </c>
      <c r="CA70" t="s">
        <v>438</v>
      </c>
      <c r="CB70" t="s">
        <v>439</v>
      </c>
      <c r="CC70" t="s">
        <v>441</v>
      </c>
      <c r="CO70" t="s">
        <v>437</v>
      </c>
      <c r="CP70" t="s">
        <v>438</v>
      </c>
      <c r="CQ70" t="s">
        <v>439</v>
      </c>
      <c r="CR70" t="s">
        <v>441</v>
      </c>
    </row>
    <row r="71" spans="5:96" x14ac:dyDescent="0.25">
      <c r="AH71" t="s">
        <v>436</v>
      </c>
      <c r="AI71">
        <v>0.49380000000000002</v>
      </c>
      <c r="AJ71">
        <v>0.5071</v>
      </c>
      <c r="AK71">
        <v>4.0000000000000002E-4</v>
      </c>
      <c r="AL71" s="16">
        <f t="shared" si="14"/>
        <v>2.6933981368975249E-2</v>
      </c>
      <c r="AU71" t="s">
        <v>435</v>
      </c>
      <c r="AV71">
        <v>0.50360000000000005</v>
      </c>
      <c r="AW71">
        <v>0.51639999999999997</v>
      </c>
      <c r="AX71">
        <v>7.7000000000000002E-3</v>
      </c>
      <c r="AY71" s="16">
        <f>(AW71-AV71)/AV71</f>
        <v>2.5416997617156316E-2</v>
      </c>
      <c r="BJ71" t="s">
        <v>436</v>
      </c>
      <c r="BK71">
        <v>0.48870000000000002</v>
      </c>
      <c r="BL71">
        <v>0.51229999999999998</v>
      </c>
      <c r="BM71">
        <v>0</v>
      </c>
      <c r="BN71" s="16">
        <f>(BL71-BK71)/BK71</f>
        <v>4.8291385307959796E-2</v>
      </c>
      <c r="BY71" t="s">
        <v>433</v>
      </c>
      <c r="BZ71">
        <v>0.47610000000000002</v>
      </c>
      <c r="CA71">
        <v>0.48559999999999998</v>
      </c>
      <c r="CB71">
        <v>2.0400000000000001E-2</v>
      </c>
      <c r="CC71" s="16">
        <f>(CA71-BZ71)/BZ71</f>
        <v>1.9953791220331762E-2</v>
      </c>
      <c r="CN71" t="s">
        <v>433</v>
      </c>
      <c r="CO71">
        <v>0.4904</v>
      </c>
      <c r="CP71">
        <v>0.50949999999999995</v>
      </c>
      <c r="CQ71">
        <v>2E-3</v>
      </c>
      <c r="CR71" s="16">
        <f>(CP71-CO71)/CO71</f>
        <v>3.8947797716149979E-2</v>
      </c>
    </row>
    <row r="72" spans="5:96" x14ac:dyDescent="0.25">
      <c r="AU72" t="s">
        <v>436</v>
      </c>
      <c r="AV72">
        <v>0.50280000000000002</v>
      </c>
      <c r="AW72">
        <v>0.51600000000000001</v>
      </c>
      <c r="AX72">
        <v>6.1000000000000004E-3</v>
      </c>
      <c r="AY72" s="16">
        <f>(AW72-AV72)/AV72</f>
        <v>2.6252983293556065E-2</v>
      </c>
      <c r="BY72" t="s">
        <v>434</v>
      </c>
      <c r="BZ72">
        <v>0.4783</v>
      </c>
      <c r="CA72">
        <v>0.4874</v>
      </c>
      <c r="CB72">
        <v>3.5400000000000001E-2</v>
      </c>
      <c r="CC72" s="16">
        <f t="shared" ref="CC72:CC74" si="15">(CA72-BZ72)/BZ72</f>
        <v>1.9025716077775447E-2</v>
      </c>
      <c r="CN72" t="s">
        <v>434</v>
      </c>
      <c r="CO72">
        <v>0.49120000000000003</v>
      </c>
      <c r="CP72">
        <v>0.51039999999999996</v>
      </c>
      <c r="CQ72">
        <v>1.8E-3</v>
      </c>
      <c r="CR72" s="16">
        <f>(CP72-CO72)/CO72</f>
        <v>3.9087947882736028E-2</v>
      </c>
    </row>
    <row r="73" spans="5:96" x14ac:dyDescent="0.25">
      <c r="BY73" s="97" t="s">
        <v>435</v>
      </c>
      <c r="BZ73">
        <v>0.4778</v>
      </c>
      <c r="CA73" s="100">
        <v>0.48720000000000002</v>
      </c>
      <c r="CB73">
        <v>1.4E-2</v>
      </c>
      <c r="CC73" s="16">
        <f t="shared" si="15"/>
        <v>1.9673503557974089E-2</v>
      </c>
      <c r="CN73" s="97" t="s">
        <v>435</v>
      </c>
      <c r="CO73">
        <v>0.49109999999999998</v>
      </c>
      <c r="CP73" s="100">
        <v>0.51039999999999996</v>
      </c>
      <c r="CQ73">
        <v>1.9E-3</v>
      </c>
      <c r="CR73" s="16">
        <f>(CP73-CO73)/CO73</f>
        <v>3.9299531663612268E-2</v>
      </c>
    </row>
    <row r="74" spans="5:96" x14ac:dyDescent="0.25">
      <c r="BY74" t="s">
        <v>436</v>
      </c>
      <c r="BZ74">
        <v>0.47420000000000001</v>
      </c>
      <c r="CA74">
        <v>0.48430000000000001</v>
      </c>
      <c r="CB74">
        <v>2.1899999999999999E-2</v>
      </c>
      <c r="CC74" s="16">
        <f t="shared" si="15"/>
        <v>2.129902994517081E-2</v>
      </c>
      <c r="CN74" t="s">
        <v>436</v>
      </c>
      <c r="CO74">
        <v>0.4884</v>
      </c>
      <c r="CP74">
        <v>0.50760000000000005</v>
      </c>
      <c r="CQ74">
        <v>2.3999999999999998E-3</v>
      </c>
      <c r="CR74" s="16">
        <f>(CP74-CO74)/CO74</f>
        <v>3.9312039312039415E-2</v>
      </c>
    </row>
    <row r="77" spans="5:96" x14ac:dyDescent="0.25">
      <c r="T77" t="s">
        <v>564</v>
      </c>
    </row>
    <row r="78" spans="5:96" x14ac:dyDescent="0.25">
      <c r="G78" t="s">
        <v>437</v>
      </c>
      <c r="H78" t="s">
        <v>438</v>
      </c>
      <c r="I78" t="s">
        <v>439</v>
      </c>
      <c r="J78" t="s">
        <v>441</v>
      </c>
      <c r="U78" t="s">
        <v>437</v>
      </c>
      <c r="V78" t="s">
        <v>438</v>
      </c>
      <c r="W78" t="s">
        <v>439</v>
      </c>
      <c r="X78" t="s">
        <v>441</v>
      </c>
      <c r="AH78" t="s">
        <v>567</v>
      </c>
      <c r="AU78" t="s">
        <v>575</v>
      </c>
    </row>
    <row r="79" spans="5:96" x14ac:dyDescent="0.25">
      <c r="E79" s="190" t="s">
        <v>452</v>
      </c>
      <c r="F79" t="s">
        <v>433</v>
      </c>
      <c r="G79">
        <v>0.1167</v>
      </c>
      <c r="H79">
        <v>0.1182</v>
      </c>
      <c r="I79">
        <v>2.87E-2</v>
      </c>
      <c r="J79" s="16">
        <f>(H79-G79)/G79</f>
        <v>1.2853470437018006E-2</v>
      </c>
      <c r="T79" t="s">
        <v>433</v>
      </c>
      <c r="U79">
        <v>9.8299999999999998E-2</v>
      </c>
      <c r="V79">
        <v>0.1056</v>
      </c>
      <c r="W79">
        <v>1.0699999999999999E-2</v>
      </c>
      <c r="X79" s="16">
        <f>(V79-U79)/U79</f>
        <v>7.4262461851475087E-2</v>
      </c>
      <c r="AI79" t="s">
        <v>437</v>
      </c>
      <c r="AJ79" t="s">
        <v>438</v>
      </c>
      <c r="AK79" t="s">
        <v>439</v>
      </c>
      <c r="AL79" t="s">
        <v>441</v>
      </c>
      <c r="AV79" t="s">
        <v>437</v>
      </c>
      <c r="AW79" t="s">
        <v>438</v>
      </c>
      <c r="AX79" t="s">
        <v>439</v>
      </c>
      <c r="AY79" t="s">
        <v>441</v>
      </c>
      <c r="BJ79" t="s">
        <v>578</v>
      </c>
      <c r="CN79" t="s">
        <v>591</v>
      </c>
    </row>
    <row r="80" spans="5:96" x14ac:dyDescent="0.25">
      <c r="E80" s="191"/>
      <c r="F80" t="s">
        <v>434</v>
      </c>
      <c r="G80">
        <v>0.1196</v>
      </c>
      <c r="H80">
        <v>0.1205</v>
      </c>
      <c r="I80">
        <v>2.01E-2</v>
      </c>
      <c r="J80" s="16">
        <f t="shared" ref="J80:J82" si="16">(H80-G80)/G80</f>
        <v>7.5250836120401175E-3</v>
      </c>
      <c r="T80" t="s">
        <v>434</v>
      </c>
      <c r="U80">
        <v>9.7500000000000003E-2</v>
      </c>
      <c r="V80">
        <v>0.1052</v>
      </c>
      <c r="W80">
        <v>8.3000000000000001E-3</v>
      </c>
      <c r="X80" s="16">
        <f t="shared" ref="X80:X82" si="17">(V80-U80)/U80</f>
        <v>7.8974358974358963E-2</v>
      </c>
      <c r="AH80" t="s">
        <v>433</v>
      </c>
      <c r="AI80">
        <v>0.1118</v>
      </c>
      <c r="AJ80">
        <v>0.1168</v>
      </c>
      <c r="AK80">
        <v>2.6200000000000001E-2</v>
      </c>
      <c r="AL80" s="16">
        <f>(AJ80-AI80)/AI80</f>
        <v>4.4722719141323836E-2</v>
      </c>
      <c r="AU80" t="s">
        <v>433</v>
      </c>
      <c r="AV80">
        <v>0.1133</v>
      </c>
      <c r="AW80">
        <v>0.1148</v>
      </c>
      <c r="AX80" s="83">
        <v>0.33979999999999999</v>
      </c>
      <c r="AY80" s="16">
        <f>(AW80-AV80)/AV80</f>
        <v>1.3239187996469563E-2</v>
      </c>
      <c r="BK80" t="s">
        <v>437</v>
      </c>
      <c r="BL80" t="s">
        <v>438</v>
      </c>
      <c r="BM80" t="s">
        <v>439</v>
      </c>
      <c r="BN80" t="s">
        <v>441</v>
      </c>
      <c r="BY80" t="s">
        <v>582</v>
      </c>
      <c r="CO80" t="s">
        <v>437</v>
      </c>
      <c r="CP80" t="s">
        <v>438</v>
      </c>
      <c r="CQ80" t="s">
        <v>439</v>
      </c>
      <c r="CR80" t="s">
        <v>441</v>
      </c>
    </row>
    <row r="81" spans="5:96" x14ac:dyDescent="0.25">
      <c r="E81" s="191"/>
      <c r="F81" s="97" t="s">
        <v>435</v>
      </c>
      <c r="G81">
        <v>0.121</v>
      </c>
      <c r="H81">
        <v>0.12230000000000001</v>
      </c>
      <c r="I81">
        <v>3.2300000000000002E-2</v>
      </c>
      <c r="J81" s="16">
        <f t="shared" si="16"/>
        <v>1.074380165289264E-2</v>
      </c>
      <c r="T81" s="97" t="s">
        <v>435</v>
      </c>
      <c r="U81">
        <v>0.1018</v>
      </c>
      <c r="V81">
        <v>0.111</v>
      </c>
      <c r="W81">
        <v>4.8999999999999998E-3</v>
      </c>
      <c r="X81" s="16">
        <f t="shared" si="17"/>
        <v>9.0373280943025533E-2</v>
      </c>
      <c r="AH81" t="s">
        <v>434</v>
      </c>
      <c r="AI81">
        <v>0.11169999999999999</v>
      </c>
      <c r="AJ81">
        <v>0.1162</v>
      </c>
      <c r="AK81" s="36">
        <v>4.2299999999999997E-2</v>
      </c>
      <c r="AL81" s="16">
        <f t="shared" ref="AL81:AL83" si="18">(AJ81-AI81)/AI81</f>
        <v>4.0286481647269508E-2</v>
      </c>
      <c r="AU81" t="s">
        <v>434</v>
      </c>
      <c r="AV81">
        <v>0.1109</v>
      </c>
      <c r="AW81">
        <v>0.11260000000000001</v>
      </c>
      <c r="AX81" s="83">
        <v>0.33629999999999999</v>
      </c>
      <c r="AY81" s="16">
        <f>(AW81-AV81)/AV81</f>
        <v>1.5329125338142534E-2</v>
      </c>
      <c r="BJ81" t="s">
        <v>433</v>
      </c>
      <c r="BK81">
        <v>0.1226</v>
      </c>
      <c r="BL81">
        <v>0.1283</v>
      </c>
      <c r="BM81">
        <v>1.6000000000000001E-3</v>
      </c>
      <c r="BN81" s="16">
        <f>(BL81-BK81)/BK81</f>
        <v>4.6492659053833575E-2</v>
      </c>
      <c r="BZ81" t="s">
        <v>437</v>
      </c>
      <c r="CA81" t="s">
        <v>438</v>
      </c>
      <c r="CB81" t="s">
        <v>439</v>
      </c>
      <c r="CC81" t="s">
        <v>441</v>
      </c>
      <c r="CN81" t="s">
        <v>433</v>
      </c>
      <c r="CO81">
        <v>0.1018</v>
      </c>
      <c r="CP81">
        <v>0.1033</v>
      </c>
      <c r="CQ81">
        <v>1.6000000000000001E-3</v>
      </c>
      <c r="CR81" s="16">
        <f>(CP81-CO81)/CO81</f>
        <v>1.4734774066797655E-2</v>
      </c>
    </row>
    <row r="82" spans="5:96" x14ac:dyDescent="0.25">
      <c r="E82" s="191"/>
      <c r="F82" t="s">
        <v>436</v>
      </c>
      <c r="G82">
        <v>0.1149</v>
      </c>
      <c r="H82">
        <v>0.1158</v>
      </c>
      <c r="I82">
        <v>3.4200000000000001E-2</v>
      </c>
      <c r="J82" s="16">
        <f t="shared" si="16"/>
        <v>7.8328981723237417E-3</v>
      </c>
      <c r="T82" t="s">
        <v>436</v>
      </c>
      <c r="U82">
        <v>9.7799999999999998E-2</v>
      </c>
      <c r="V82">
        <v>0.106</v>
      </c>
      <c r="W82">
        <v>5.8999999999999999E-3</v>
      </c>
      <c r="X82" s="16">
        <f t="shared" si="17"/>
        <v>8.3844580777096112E-2</v>
      </c>
      <c r="AH82" s="97" t="s">
        <v>435</v>
      </c>
      <c r="AI82">
        <v>9.3600000000000003E-2</v>
      </c>
      <c r="AJ82">
        <v>0.1031</v>
      </c>
      <c r="AK82">
        <v>7.0000000000000001E-3</v>
      </c>
      <c r="AL82" s="16">
        <f t="shared" si="18"/>
        <v>0.10149572649572644</v>
      </c>
      <c r="AU82" t="s">
        <v>435</v>
      </c>
      <c r="AV82">
        <v>0.11119999999999999</v>
      </c>
      <c r="AW82">
        <v>0.11210000000000001</v>
      </c>
      <c r="AX82" s="83">
        <v>0.42299999999999999</v>
      </c>
      <c r="AY82" s="16">
        <f>(AW82-AV82)/AV82</f>
        <v>8.0935251798562226E-3</v>
      </c>
      <c r="BJ82" t="s">
        <v>434</v>
      </c>
      <c r="BK82">
        <v>0.12230000000000001</v>
      </c>
      <c r="BL82">
        <v>0.1305</v>
      </c>
      <c r="BM82">
        <v>0</v>
      </c>
      <c r="BN82" s="16">
        <f>(BL82-BK82)/BK82</f>
        <v>6.7048242027800478E-2</v>
      </c>
      <c r="BY82" t="s">
        <v>433</v>
      </c>
      <c r="BZ82">
        <v>8.4599999999999995E-2</v>
      </c>
      <c r="CA82">
        <v>9.01E-2</v>
      </c>
      <c r="CB82">
        <v>2.0400000000000001E-2</v>
      </c>
      <c r="CC82" s="16">
        <f>(CA82-BZ82)/BZ82</f>
        <v>6.5011820330969333E-2</v>
      </c>
      <c r="CN82" t="s">
        <v>434</v>
      </c>
      <c r="CO82">
        <v>0.1026</v>
      </c>
      <c r="CP82">
        <v>0.105</v>
      </c>
      <c r="CQ82">
        <v>1.2999999999999999E-3</v>
      </c>
      <c r="CR82" s="16">
        <f>(CP82-CO82)/CO82</f>
        <v>2.3391812865497071E-2</v>
      </c>
    </row>
    <row r="83" spans="5:96" x14ac:dyDescent="0.25">
      <c r="AH83" t="s">
        <v>436</v>
      </c>
      <c r="AI83">
        <v>9.5100000000000004E-2</v>
      </c>
      <c r="AJ83">
        <v>0.1033</v>
      </c>
      <c r="AK83">
        <v>3.2000000000000002E-3</v>
      </c>
      <c r="AL83" s="16">
        <f t="shared" si="18"/>
        <v>8.6225026288117762E-2</v>
      </c>
      <c r="AU83" t="s">
        <v>436</v>
      </c>
      <c r="AV83">
        <v>0.1067</v>
      </c>
      <c r="AW83">
        <v>0.1081</v>
      </c>
      <c r="AX83" s="83">
        <v>0.35980000000000001</v>
      </c>
      <c r="AY83" s="16">
        <f>(AW83-AV83)/AV83</f>
        <v>1.3120899718837849E-2</v>
      </c>
      <c r="BJ83" t="s">
        <v>435</v>
      </c>
      <c r="BK83">
        <v>0.1206</v>
      </c>
      <c r="BL83">
        <v>0.12690000000000001</v>
      </c>
      <c r="BM83">
        <v>1E-4</v>
      </c>
      <c r="BN83" s="16">
        <f>(BL83-BK83)/BK83</f>
        <v>5.223880597014937E-2</v>
      </c>
      <c r="BY83" t="s">
        <v>434</v>
      </c>
      <c r="BZ83">
        <v>8.4000000000000005E-2</v>
      </c>
      <c r="CA83">
        <v>8.8800000000000004E-2</v>
      </c>
      <c r="CB83">
        <v>3.5400000000000001E-2</v>
      </c>
      <c r="CC83" s="16">
        <f t="shared" ref="CC83:CC85" si="19">(CA83-BZ83)/BZ83</f>
        <v>5.7142857142857127E-2</v>
      </c>
      <c r="CN83" s="97" t="s">
        <v>435</v>
      </c>
      <c r="CO83">
        <v>9.8100000000000007E-2</v>
      </c>
      <c r="CP83" s="100">
        <v>9.9500000000000005E-2</v>
      </c>
      <c r="CQ83">
        <v>2.01E-2</v>
      </c>
      <c r="CR83" s="16">
        <f>(CP83-CO83)/CO83</f>
        <v>1.4271151885830769E-2</v>
      </c>
    </row>
    <row r="84" spans="5:96" x14ac:dyDescent="0.25">
      <c r="BJ84" t="s">
        <v>436</v>
      </c>
      <c r="BK84">
        <v>0.1172</v>
      </c>
      <c r="BL84">
        <v>0.12379999999999999</v>
      </c>
      <c r="BM84">
        <v>1E-4</v>
      </c>
      <c r="BN84" s="16">
        <f>(BL84-BK84)/BK84</f>
        <v>5.631399317406139E-2</v>
      </c>
      <c r="BY84" s="97" t="s">
        <v>435</v>
      </c>
      <c r="BZ84">
        <v>8.6900000000000005E-2</v>
      </c>
      <c r="CA84" s="100">
        <v>9.2899999999999996E-2</v>
      </c>
      <c r="CB84">
        <v>1.4E-2</v>
      </c>
      <c r="CC84" s="16">
        <f t="shared" si="19"/>
        <v>6.9044879171461349E-2</v>
      </c>
      <c r="CN84" t="s">
        <v>436</v>
      </c>
      <c r="CO84">
        <v>9.8299999999999998E-2</v>
      </c>
      <c r="CP84">
        <v>0.1008</v>
      </c>
      <c r="CQ84">
        <v>1.1000000000000001E-3</v>
      </c>
      <c r="CR84" s="16">
        <f>(CP84-CO84)/CO84</f>
        <v>2.5432349949135322E-2</v>
      </c>
    </row>
    <row r="85" spans="5:96" x14ac:dyDescent="0.25">
      <c r="BY85" t="s">
        <v>436</v>
      </c>
      <c r="BZ85">
        <v>8.4099999999999994E-2</v>
      </c>
      <c r="CA85">
        <v>8.9399999999999993E-2</v>
      </c>
      <c r="CB85">
        <v>2.1899999999999999E-2</v>
      </c>
      <c r="CC85" s="16">
        <f t="shared" si="19"/>
        <v>6.3020214030915567E-2</v>
      </c>
    </row>
    <row r="89" spans="5:96" x14ac:dyDescent="0.25">
      <c r="E89" s="110"/>
    </row>
    <row r="120" spans="5:10" x14ac:dyDescent="0.25">
      <c r="F120" s="103"/>
    </row>
    <row r="122" spans="5:10" x14ac:dyDescent="0.25">
      <c r="E122" s="190"/>
      <c r="J122" s="16"/>
    </row>
    <row r="123" spans="5:10" x14ac:dyDescent="0.25">
      <c r="E123" s="191"/>
      <c r="J123" s="16"/>
    </row>
    <row r="124" spans="5:10" x14ac:dyDescent="0.25">
      <c r="E124" s="191"/>
      <c r="F124" s="97"/>
      <c r="H124" s="100"/>
      <c r="J124" s="16"/>
    </row>
    <row r="125" spans="5:10" x14ac:dyDescent="0.25">
      <c r="E125" s="191"/>
      <c r="J125" s="16"/>
    </row>
    <row r="128" spans="5:10" x14ac:dyDescent="0.25">
      <c r="E128" s="97"/>
      <c r="F128" s="97"/>
      <c r="G128" s="97"/>
      <c r="H128" s="97"/>
      <c r="I128" s="97"/>
      <c r="J128" s="97"/>
    </row>
    <row r="129" spans="5:10" x14ac:dyDescent="0.25">
      <c r="F129" s="27"/>
      <c r="G129" s="27"/>
      <c r="H129" s="27"/>
      <c r="I129" s="27"/>
      <c r="J129" s="27"/>
    </row>
    <row r="130" spans="5:10" x14ac:dyDescent="0.25">
      <c r="F130" s="27"/>
      <c r="G130" s="27"/>
      <c r="H130" s="27"/>
      <c r="I130" s="27"/>
      <c r="J130" s="27"/>
    </row>
    <row r="131" spans="5:10" x14ac:dyDescent="0.25">
      <c r="F131" s="27"/>
      <c r="H131" s="27"/>
    </row>
    <row r="132" spans="5:10" x14ac:dyDescent="0.25">
      <c r="E132" s="97"/>
      <c r="F132" s="97"/>
      <c r="G132" s="97"/>
      <c r="H132" s="97"/>
      <c r="I132" s="97"/>
      <c r="J132" s="97"/>
    </row>
    <row r="134" spans="5:10" x14ac:dyDescent="0.25">
      <c r="E134" s="190"/>
      <c r="J134" s="16"/>
    </row>
    <row r="135" spans="5:10" x14ac:dyDescent="0.25">
      <c r="E135" s="191"/>
      <c r="J135" s="16"/>
    </row>
    <row r="136" spans="5:10" x14ac:dyDescent="0.25">
      <c r="E136" s="191"/>
      <c r="F136" s="97"/>
      <c r="J136" s="16"/>
    </row>
    <row r="137" spans="5:10" x14ac:dyDescent="0.25">
      <c r="E137" s="191"/>
      <c r="J137" s="16"/>
    </row>
    <row r="144" spans="5:10" x14ac:dyDescent="0.25">
      <c r="E144" s="190"/>
      <c r="J144" s="16"/>
    </row>
    <row r="145" spans="5:10" x14ac:dyDescent="0.25">
      <c r="E145" s="191"/>
      <c r="J145" s="16"/>
    </row>
    <row r="146" spans="5:10" x14ac:dyDescent="0.25">
      <c r="E146" s="191"/>
      <c r="F146" s="97"/>
      <c r="J146" s="16"/>
    </row>
    <row r="147" spans="5:10" x14ac:dyDescent="0.25">
      <c r="E147" s="191"/>
      <c r="J147" s="16"/>
    </row>
    <row r="155" spans="5:10" x14ac:dyDescent="0.25">
      <c r="E155" s="202"/>
      <c r="J155" s="16"/>
    </row>
    <row r="156" spans="5:10" x14ac:dyDescent="0.25">
      <c r="E156" s="203"/>
      <c r="J156" s="16"/>
    </row>
    <row r="157" spans="5:10" x14ac:dyDescent="0.25">
      <c r="E157" s="203"/>
      <c r="F157" s="97"/>
      <c r="J157" s="16"/>
    </row>
    <row r="158" spans="5:10" x14ac:dyDescent="0.25">
      <c r="E158" s="203"/>
      <c r="J158" s="16"/>
    </row>
    <row r="165" spans="5:10" x14ac:dyDescent="0.25">
      <c r="E165" s="190"/>
      <c r="J165" s="16"/>
    </row>
    <row r="166" spans="5:10" x14ac:dyDescent="0.25">
      <c r="E166" s="191"/>
      <c r="J166" s="16"/>
    </row>
    <row r="167" spans="5:10" x14ac:dyDescent="0.25">
      <c r="E167" s="191"/>
      <c r="F167" s="97"/>
      <c r="J167" s="16"/>
    </row>
    <row r="168" spans="5:10" x14ac:dyDescent="0.25">
      <c r="E168" s="191"/>
      <c r="J168" s="16"/>
    </row>
    <row r="174" spans="5:10" x14ac:dyDescent="0.25">
      <c r="E174" s="190"/>
      <c r="J174" s="16"/>
    </row>
    <row r="175" spans="5:10" x14ac:dyDescent="0.25">
      <c r="E175" s="191"/>
      <c r="J175" s="16"/>
    </row>
    <row r="176" spans="5:10" x14ac:dyDescent="0.25">
      <c r="E176" s="191"/>
      <c r="F176" s="97"/>
      <c r="J176" s="16"/>
    </row>
    <row r="177" spans="5:10" x14ac:dyDescent="0.25">
      <c r="E177" s="191"/>
      <c r="J177" s="16"/>
    </row>
    <row r="183" spans="5:10" x14ac:dyDescent="0.25">
      <c r="E183" s="190"/>
      <c r="J183" s="16"/>
    </row>
    <row r="184" spans="5:10" x14ac:dyDescent="0.25">
      <c r="E184" s="191"/>
      <c r="J184" s="16"/>
    </row>
    <row r="185" spans="5:10" x14ac:dyDescent="0.25">
      <c r="E185" s="191"/>
      <c r="F185" s="97"/>
      <c r="J185" s="16"/>
    </row>
    <row r="186" spans="5:10" x14ac:dyDescent="0.25">
      <c r="E186" s="191"/>
      <c r="J186" s="16"/>
    </row>
    <row r="194" spans="5:10" x14ac:dyDescent="0.25">
      <c r="E194" s="190"/>
      <c r="J194" s="16"/>
    </row>
    <row r="195" spans="5:10" x14ac:dyDescent="0.25">
      <c r="E195" s="191"/>
      <c r="J195" s="16"/>
    </row>
    <row r="196" spans="5:10" x14ac:dyDescent="0.25">
      <c r="E196" s="191"/>
      <c r="F196" s="97"/>
      <c r="J196" s="16"/>
    </row>
    <row r="197" spans="5:10" x14ac:dyDescent="0.25">
      <c r="E197" s="191"/>
      <c r="J197" s="16"/>
    </row>
  </sheetData>
  <mergeCells count="13">
    <mergeCell ref="E134:E137"/>
    <mergeCell ref="E144:E147"/>
    <mergeCell ref="E51:E54"/>
    <mergeCell ref="E60:E63"/>
    <mergeCell ref="E30:E33"/>
    <mergeCell ref="E41:E44"/>
    <mergeCell ref="E79:E82"/>
    <mergeCell ref="E122:E125"/>
    <mergeCell ref="E155:E158"/>
    <mergeCell ref="E165:E168"/>
    <mergeCell ref="E174:E177"/>
    <mergeCell ref="E183:E186"/>
    <mergeCell ref="E194:E197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C5314A-AF70-4887-A702-D89CC6B49C2E}">
  <dimension ref="F3:CD80"/>
  <sheetViews>
    <sheetView tabSelected="1" topLeftCell="BM31" workbookViewId="0">
      <selection activeCell="CF49" sqref="CF49"/>
    </sheetView>
  </sheetViews>
  <sheetFormatPr defaultRowHeight="15" x14ac:dyDescent="0.25"/>
  <cols>
    <col min="6" max="6" width="21.7109375" customWidth="1"/>
    <col min="7" max="7" width="15.140625" customWidth="1"/>
    <col min="8" max="8" width="10.7109375" customWidth="1"/>
    <col min="22" max="22" width="16.5703125" customWidth="1"/>
    <col min="23" max="23" width="14.28515625" customWidth="1"/>
    <col min="24" max="24" width="12.5703125" customWidth="1"/>
    <col min="36" max="36" width="15" bestFit="1" customWidth="1"/>
    <col min="37" max="37" width="14" customWidth="1"/>
    <col min="49" max="49" width="14.7109375" customWidth="1"/>
    <col min="63" max="63" width="15" bestFit="1" customWidth="1"/>
    <col min="64" max="64" width="12.28515625" customWidth="1"/>
    <col min="77" max="77" width="15" bestFit="1" customWidth="1"/>
  </cols>
  <sheetData>
    <row r="3" spans="6:81" x14ac:dyDescent="0.25">
      <c r="H3" t="s">
        <v>445</v>
      </c>
      <c r="K3" t="s">
        <v>611</v>
      </c>
    </row>
    <row r="4" spans="6:81" x14ac:dyDescent="0.25">
      <c r="H4" t="s">
        <v>437</v>
      </c>
      <c r="I4" t="s">
        <v>438</v>
      </c>
      <c r="J4" t="s">
        <v>439</v>
      </c>
      <c r="K4" t="s">
        <v>441</v>
      </c>
      <c r="W4" t="s">
        <v>613</v>
      </c>
    </row>
    <row r="5" spans="6:81" ht="30" x14ac:dyDescent="0.25">
      <c r="F5" s="101" t="s">
        <v>111</v>
      </c>
      <c r="G5" t="s">
        <v>433</v>
      </c>
      <c r="H5">
        <v>2.5000000000000001E-2</v>
      </c>
      <c r="I5">
        <v>2.7E-2</v>
      </c>
      <c r="J5">
        <v>9.5999999999999992E-3</v>
      </c>
      <c r="K5" s="16">
        <f>(I5-H5)/H5</f>
        <v>7.9999999999999932E-2</v>
      </c>
      <c r="W5" t="s">
        <v>437</v>
      </c>
      <c r="X5" t="s">
        <v>438</v>
      </c>
      <c r="Y5" t="s">
        <v>439</v>
      </c>
      <c r="Z5" t="s">
        <v>441</v>
      </c>
      <c r="AK5" t="s">
        <v>618</v>
      </c>
      <c r="AX5" t="s">
        <v>623</v>
      </c>
      <c r="BL5" t="s">
        <v>634</v>
      </c>
      <c r="BZ5" t="s">
        <v>640</v>
      </c>
    </row>
    <row r="6" spans="6:81" x14ac:dyDescent="0.25">
      <c r="F6" s="102"/>
      <c r="G6" t="s">
        <v>434</v>
      </c>
      <c r="H6">
        <v>0.14280000000000001</v>
      </c>
      <c r="I6">
        <v>0.1507</v>
      </c>
      <c r="J6">
        <v>9.5999999999999992E-3</v>
      </c>
      <c r="K6" s="16">
        <f t="shared" ref="K6:K8" si="0">(I6-H6)/H6</f>
        <v>5.5322128851540545E-2</v>
      </c>
      <c r="V6" t="s">
        <v>433</v>
      </c>
      <c r="W6">
        <v>0.41449999999999998</v>
      </c>
      <c r="X6">
        <v>0.4491</v>
      </c>
      <c r="Y6">
        <v>2.0000000000000001E-4</v>
      </c>
      <c r="Z6" s="16">
        <f>(X6-W6)/W6</f>
        <v>8.3474065138721409E-2</v>
      </c>
      <c r="AK6" t="s">
        <v>437</v>
      </c>
      <c r="AL6" t="s">
        <v>438</v>
      </c>
      <c r="AM6" t="s">
        <v>439</v>
      </c>
      <c r="AN6" t="s">
        <v>441</v>
      </c>
      <c r="AX6" t="s">
        <v>437</v>
      </c>
      <c r="AY6" t="s">
        <v>438</v>
      </c>
      <c r="AZ6" t="s">
        <v>439</v>
      </c>
      <c r="BA6" t="s">
        <v>441</v>
      </c>
      <c r="BL6" t="s">
        <v>437</v>
      </c>
      <c r="BM6" t="s">
        <v>438</v>
      </c>
      <c r="BN6" t="s">
        <v>439</v>
      </c>
      <c r="BO6" t="s">
        <v>441</v>
      </c>
      <c r="BZ6" t="s">
        <v>437</v>
      </c>
      <c r="CA6" t="s">
        <v>438</v>
      </c>
      <c r="CB6" t="s">
        <v>439</v>
      </c>
      <c r="CC6" t="s">
        <v>441</v>
      </c>
    </row>
    <row r="7" spans="6:81" x14ac:dyDescent="0.25">
      <c r="F7" s="102"/>
      <c r="G7" s="97" t="s">
        <v>435</v>
      </c>
      <c r="H7">
        <v>3.8E-3</v>
      </c>
      <c r="I7" s="100">
        <v>6.7999999999999996E-3</v>
      </c>
      <c r="J7">
        <v>8.5000000000000006E-3</v>
      </c>
      <c r="K7" s="16">
        <f t="shared" si="0"/>
        <v>0.78947368421052622</v>
      </c>
      <c r="V7" t="s">
        <v>434</v>
      </c>
      <c r="W7">
        <v>0.1203</v>
      </c>
      <c r="X7">
        <v>0.13200000000000001</v>
      </c>
      <c r="Y7">
        <v>1.6000000000000001E-3</v>
      </c>
      <c r="Z7" s="16">
        <f>(X7-W7)/W7</f>
        <v>9.7256857855361603E-2</v>
      </c>
      <c r="AJ7" t="s">
        <v>433</v>
      </c>
      <c r="AK7">
        <v>1.2500000000000001E-2</v>
      </c>
      <c r="AL7">
        <v>2.4500000000000001E-2</v>
      </c>
      <c r="AM7">
        <v>0</v>
      </c>
      <c r="AN7" s="16">
        <f>(AL7-AK7)/AK7</f>
        <v>0.96</v>
      </c>
      <c r="AW7" t="s">
        <v>433</v>
      </c>
      <c r="AX7">
        <v>0.627</v>
      </c>
      <c r="AY7">
        <v>0.63</v>
      </c>
      <c r="AZ7" s="83">
        <v>0.1046</v>
      </c>
      <c r="BA7" s="16">
        <f>(AY7-AX7)/AX7</f>
        <v>4.7846889952153152E-3</v>
      </c>
      <c r="BK7" t="s">
        <v>433</v>
      </c>
      <c r="BL7">
        <v>9.5399999999999999E-2</v>
      </c>
      <c r="BM7">
        <v>0.1104</v>
      </c>
      <c r="BN7" s="207">
        <v>3.0999999999999999E-3</v>
      </c>
      <c r="BO7" s="16">
        <f>(BM7-BL7)/BL7</f>
        <v>0.15723270440251572</v>
      </c>
      <c r="BY7" t="s">
        <v>433</v>
      </c>
      <c r="BZ7">
        <v>2.29E-2</v>
      </c>
      <c r="CA7">
        <v>2.6599999999999999E-2</v>
      </c>
      <c r="CB7" s="83">
        <v>6.0000000000000001E-3</v>
      </c>
      <c r="CC7" s="16">
        <f>(CA7-BZ7)/BZ7</f>
        <v>0.16157205240174666</v>
      </c>
    </row>
    <row r="8" spans="6:81" x14ac:dyDescent="0.25">
      <c r="F8" s="102"/>
      <c r="G8" t="s">
        <v>436</v>
      </c>
      <c r="H8">
        <v>7.4999999999999997E-3</v>
      </c>
      <c r="I8">
        <v>1.1900000000000001E-2</v>
      </c>
      <c r="J8">
        <v>7.9000000000000008E-3</v>
      </c>
      <c r="K8" s="16">
        <f t="shared" si="0"/>
        <v>0.58666666666666689</v>
      </c>
      <c r="V8" s="97" t="s">
        <v>435</v>
      </c>
      <c r="W8" s="207">
        <v>0.10879999999999999</v>
      </c>
      <c r="X8" s="207">
        <v>0.1178</v>
      </c>
      <c r="Y8" s="83">
        <v>0.245</v>
      </c>
      <c r="Z8" s="208">
        <f>(X8-W8)/W8</f>
        <v>8.2720588235294198E-2</v>
      </c>
      <c r="AJ8" t="s">
        <v>434</v>
      </c>
      <c r="AK8" s="83">
        <v>0.1666</v>
      </c>
      <c r="AL8" s="83">
        <v>0.15709999999999999</v>
      </c>
      <c r="AM8" s="83">
        <v>0.99</v>
      </c>
      <c r="AN8" s="105">
        <f t="shared" ref="AN8:AN10" si="1">(AL8-AK8)/AK8</f>
        <v>-5.7022809123649508E-2</v>
      </c>
      <c r="AW8" t="s">
        <v>434</v>
      </c>
      <c r="AX8" s="207">
        <v>0.15379999999999999</v>
      </c>
      <c r="AY8" s="207">
        <v>0.15690000000000001</v>
      </c>
      <c r="AZ8" s="207">
        <v>5.0000000000000001E-3</v>
      </c>
      <c r="BA8" s="208">
        <f t="shared" ref="BA8:BA10" si="2">(AY8-AX8)/AX8</f>
        <v>2.0156046814044339E-2</v>
      </c>
      <c r="BK8" t="s">
        <v>434</v>
      </c>
      <c r="BL8" s="207">
        <v>0.1547</v>
      </c>
      <c r="BM8" s="207">
        <v>0.16009999999999999</v>
      </c>
      <c r="BN8" s="207">
        <v>1.1000000000000001E-3</v>
      </c>
      <c r="BO8" s="208">
        <f t="shared" ref="BO8:BO10" si="3">(BM8-BL8)/BL8</f>
        <v>3.4906270200387772E-2</v>
      </c>
      <c r="BY8" t="s">
        <v>434</v>
      </c>
      <c r="BZ8" s="207">
        <v>3.8100000000000002E-2</v>
      </c>
      <c r="CA8" s="207">
        <v>6.1800000000000001E-2</v>
      </c>
      <c r="CB8" s="207">
        <v>5.1999999999999998E-3</v>
      </c>
      <c r="CC8" s="208">
        <f t="shared" ref="CC8:CC10" si="4">(CA8-BZ8)/BZ8</f>
        <v>0.62204724409448808</v>
      </c>
    </row>
    <row r="9" spans="6:81" x14ac:dyDescent="0.25">
      <c r="V9" t="s">
        <v>436</v>
      </c>
      <c r="W9">
        <v>0.1007</v>
      </c>
      <c r="X9">
        <v>0.1133</v>
      </c>
      <c r="Y9">
        <v>1.14E-2</v>
      </c>
      <c r="Z9" s="16">
        <f>(X9-W9)/W9</f>
        <v>0.12512413108242304</v>
      </c>
      <c r="AJ9" s="97" t="s">
        <v>435</v>
      </c>
      <c r="AK9">
        <v>2E-3</v>
      </c>
      <c r="AL9">
        <v>2.7E-2</v>
      </c>
      <c r="AM9">
        <v>1E-4</v>
      </c>
      <c r="AN9" s="16">
        <f t="shared" si="1"/>
        <v>12.5</v>
      </c>
      <c r="AW9" s="97" t="s">
        <v>435</v>
      </c>
      <c r="AX9">
        <v>0.1424</v>
      </c>
      <c r="AY9">
        <v>0.14580000000000001</v>
      </c>
      <c r="AZ9">
        <v>1.23E-2</v>
      </c>
      <c r="BA9" s="16">
        <f t="shared" si="2"/>
        <v>2.3876404494382122E-2</v>
      </c>
      <c r="BK9" s="97" t="s">
        <v>435</v>
      </c>
      <c r="BL9">
        <v>5.62E-2</v>
      </c>
      <c r="BM9">
        <v>7.0099999999999996E-2</v>
      </c>
      <c r="BN9">
        <v>7.0000000000000001E-3</v>
      </c>
      <c r="BO9" s="16">
        <f t="shared" si="3"/>
        <v>0.24733096085409245</v>
      </c>
      <c r="BY9" s="97" t="s">
        <v>435</v>
      </c>
      <c r="BZ9">
        <v>2.0500000000000001E-2</v>
      </c>
      <c r="CA9">
        <v>3.04E-2</v>
      </c>
      <c r="CB9">
        <v>6.4000000000000003E-3</v>
      </c>
      <c r="CC9" s="16">
        <f t="shared" si="4"/>
        <v>0.48292682926829261</v>
      </c>
    </row>
    <row r="10" spans="6:81" x14ac:dyDescent="0.25">
      <c r="AJ10" t="s">
        <v>436</v>
      </c>
      <c r="AK10">
        <v>4.1000000000000003E-3</v>
      </c>
      <c r="AL10">
        <v>1.95E-2</v>
      </c>
      <c r="AM10" s="207">
        <v>0</v>
      </c>
      <c r="AN10" s="16">
        <f t="shared" si="1"/>
        <v>3.7560975609756095</v>
      </c>
      <c r="AW10" t="s">
        <v>436</v>
      </c>
      <c r="AX10">
        <v>0.14330000000000001</v>
      </c>
      <c r="AY10">
        <v>0.14710000000000001</v>
      </c>
      <c r="AZ10" s="207">
        <v>2.5000000000000001E-3</v>
      </c>
      <c r="BA10" s="16">
        <f t="shared" si="2"/>
        <v>2.6517794836008357E-2</v>
      </c>
      <c r="BK10" t="s">
        <v>436</v>
      </c>
      <c r="BL10">
        <v>5.6099999999999997E-2</v>
      </c>
      <c r="BM10">
        <v>6.9199999999999998E-2</v>
      </c>
      <c r="BN10" s="207">
        <v>4.4999999999999997E-3</v>
      </c>
      <c r="BO10" s="16">
        <f t="shared" si="3"/>
        <v>0.23351158645276293</v>
      </c>
      <c r="BY10" t="s">
        <v>436</v>
      </c>
      <c r="BZ10">
        <v>2.6599999999999999E-2</v>
      </c>
      <c r="CA10">
        <v>4.02E-2</v>
      </c>
      <c r="CB10" s="207">
        <v>5.7000000000000002E-3</v>
      </c>
      <c r="CC10" s="16">
        <f t="shared" si="4"/>
        <v>0.51127819548872189</v>
      </c>
    </row>
    <row r="11" spans="6:81" x14ac:dyDescent="0.25">
      <c r="F11" s="97"/>
      <c r="G11" s="97"/>
      <c r="H11" s="97"/>
      <c r="I11" s="97"/>
      <c r="J11" s="97"/>
      <c r="K11" s="97"/>
    </row>
    <row r="12" spans="6:81" x14ac:dyDescent="0.25">
      <c r="G12" s="27"/>
      <c r="H12" s="27"/>
      <c r="I12" s="27"/>
      <c r="J12" s="27"/>
      <c r="K12" s="27"/>
    </row>
    <row r="13" spans="6:81" x14ac:dyDescent="0.25">
      <c r="G13" s="27"/>
      <c r="H13" s="27"/>
      <c r="I13" s="27"/>
      <c r="J13" s="27"/>
      <c r="K13" s="27"/>
    </row>
    <row r="14" spans="6:81" x14ac:dyDescent="0.25">
      <c r="G14" s="27"/>
      <c r="H14" t="s">
        <v>606</v>
      </c>
      <c r="I14" s="27"/>
      <c r="BZ14" t="s">
        <v>636</v>
      </c>
    </row>
    <row r="15" spans="6:81" x14ac:dyDescent="0.25">
      <c r="F15" s="97"/>
      <c r="G15" s="97"/>
      <c r="H15" s="97"/>
      <c r="I15" s="97"/>
      <c r="J15" s="97"/>
      <c r="K15" s="97"/>
      <c r="W15" t="s">
        <v>612</v>
      </c>
      <c r="AK15" t="s">
        <v>618</v>
      </c>
      <c r="AX15" t="s">
        <v>623</v>
      </c>
      <c r="BL15" t="s">
        <v>631</v>
      </c>
      <c r="BZ15" t="s">
        <v>437</v>
      </c>
      <c r="CA15" t="s">
        <v>438</v>
      </c>
      <c r="CB15" t="s">
        <v>439</v>
      </c>
      <c r="CC15" t="s">
        <v>441</v>
      </c>
    </row>
    <row r="16" spans="6:81" x14ac:dyDescent="0.25">
      <c r="H16" t="s">
        <v>437</v>
      </c>
      <c r="I16" t="s">
        <v>438</v>
      </c>
      <c r="J16" t="s">
        <v>439</v>
      </c>
      <c r="K16" t="s">
        <v>441</v>
      </c>
      <c r="W16" t="s">
        <v>437</v>
      </c>
      <c r="X16" t="s">
        <v>438</v>
      </c>
      <c r="Y16" t="s">
        <v>439</v>
      </c>
      <c r="Z16" t="s">
        <v>441</v>
      </c>
      <c r="AK16" t="s">
        <v>437</v>
      </c>
      <c r="AL16" t="s">
        <v>438</v>
      </c>
      <c r="AM16" t="s">
        <v>439</v>
      </c>
      <c r="AN16" t="s">
        <v>441</v>
      </c>
      <c r="AX16" t="s">
        <v>437</v>
      </c>
      <c r="AY16" t="s">
        <v>438</v>
      </c>
      <c r="AZ16" t="s">
        <v>439</v>
      </c>
      <c r="BA16" t="s">
        <v>441</v>
      </c>
      <c r="BL16" t="s">
        <v>437</v>
      </c>
      <c r="BM16" t="s">
        <v>438</v>
      </c>
      <c r="BN16" t="s">
        <v>439</v>
      </c>
      <c r="BO16" t="s">
        <v>441</v>
      </c>
      <c r="BY16" t="s">
        <v>433</v>
      </c>
      <c r="BZ16">
        <v>0.2863</v>
      </c>
      <c r="CA16">
        <v>0.29339999999999999</v>
      </c>
      <c r="CB16" s="207">
        <v>2.0000000000000001E-4</v>
      </c>
      <c r="CC16" s="16">
        <f>(CA16-BZ16)/BZ16</f>
        <v>2.4799161718477104E-2</v>
      </c>
    </row>
    <row r="17" spans="6:81" ht="45" x14ac:dyDescent="0.25">
      <c r="F17" s="101" t="s">
        <v>110</v>
      </c>
      <c r="G17" t="s">
        <v>433</v>
      </c>
      <c r="H17" s="83">
        <v>0.38279999999999997</v>
      </c>
      <c r="I17" s="83">
        <v>0.3826</v>
      </c>
      <c r="J17" s="83">
        <v>0.63519999999999999</v>
      </c>
      <c r="K17" s="105">
        <f>(I17-H17)/H17</f>
        <v>-5.224660397073615E-4</v>
      </c>
      <c r="V17" t="s">
        <v>433</v>
      </c>
      <c r="W17">
        <v>0.16850000000000001</v>
      </c>
      <c r="X17">
        <v>0.23</v>
      </c>
      <c r="Y17">
        <v>1E-4</v>
      </c>
      <c r="Z17" s="16">
        <f>(X17-W17)/W17</f>
        <v>0.36498516320474772</v>
      </c>
      <c r="AJ17" t="s">
        <v>433</v>
      </c>
      <c r="AK17" s="207">
        <v>0.37819999999999998</v>
      </c>
      <c r="AL17" s="207">
        <v>0.38340000000000002</v>
      </c>
      <c r="AM17" s="207">
        <v>0</v>
      </c>
      <c r="AN17" s="208">
        <f>(AL17-AK17)/AK17</f>
        <v>1.3749338974087885E-2</v>
      </c>
      <c r="AW17" t="s">
        <v>433</v>
      </c>
      <c r="AX17">
        <v>0.37940000000000002</v>
      </c>
      <c r="AY17">
        <v>0.38229999999999997</v>
      </c>
      <c r="AZ17" s="207">
        <v>0</v>
      </c>
      <c r="BA17" s="16">
        <f>(AY17-AX17)/AX17</f>
        <v>7.6436478650499682E-3</v>
      </c>
      <c r="BK17" t="s">
        <v>433</v>
      </c>
      <c r="BL17">
        <v>0.33169999999999999</v>
      </c>
      <c r="BM17">
        <v>0.3377</v>
      </c>
      <c r="BN17" s="207">
        <v>6.9999999999999999E-4</v>
      </c>
      <c r="BO17" s="16">
        <f>(BM17-BL17)/BL17</f>
        <v>1.8088634308109756E-2</v>
      </c>
      <c r="BY17" t="s">
        <v>434</v>
      </c>
      <c r="BZ17" s="207">
        <v>0.23039999999999999</v>
      </c>
      <c r="CA17" s="207">
        <v>0.2414</v>
      </c>
      <c r="CB17" s="207">
        <v>0</v>
      </c>
      <c r="CC17" s="208">
        <f t="shared" ref="CC17:CC19" si="5">(CA17-BZ17)/BZ17</f>
        <v>4.7743055555555601E-2</v>
      </c>
    </row>
    <row r="18" spans="6:81" x14ac:dyDescent="0.25">
      <c r="F18" s="102"/>
      <c r="G18" t="s">
        <v>434</v>
      </c>
      <c r="H18">
        <v>0.20369999999999999</v>
      </c>
      <c r="I18">
        <v>0.2117</v>
      </c>
      <c r="J18">
        <v>0</v>
      </c>
      <c r="K18" s="16">
        <f>(I18-H18)/H18</f>
        <v>3.9273441335297039E-2</v>
      </c>
      <c r="V18" t="s">
        <v>434</v>
      </c>
      <c r="W18">
        <v>0.1195</v>
      </c>
      <c r="X18">
        <v>0.15290000000000001</v>
      </c>
      <c r="Y18">
        <v>1E-4</v>
      </c>
      <c r="Z18" s="16">
        <f>(X18-W18)/W18</f>
        <v>0.2794979079497909</v>
      </c>
      <c r="AJ18" t="s">
        <v>434</v>
      </c>
      <c r="AK18" s="207">
        <v>0.2009</v>
      </c>
      <c r="AL18" s="207">
        <v>0.22800000000000001</v>
      </c>
      <c r="AM18" s="207">
        <v>0</v>
      </c>
      <c r="AN18" s="208">
        <f t="shared" ref="AN18:AN20" si="6">(AL18-AK18)/AK18</f>
        <v>0.13489298158287713</v>
      </c>
      <c r="AW18" t="s">
        <v>434</v>
      </c>
      <c r="AX18" s="207">
        <v>0.28570000000000001</v>
      </c>
      <c r="AY18" s="207">
        <v>0.28749999999999998</v>
      </c>
      <c r="AZ18" s="207">
        <v>0</v>
      </c>
      <c r="BA18" s="208">
        <f t="shared" ref="BA18:BA20" si="7">(AY18-AX18)/AX18</f>
        <v>6.3003150157506767E-3</v>
      </c>
      <c r="BK18" t="s">
        <v>434</v>
      </c>
      <c r="BL18" s="207">
        <v>0.26400000000000001</v>
      </c>
      <c r="BM18" s="207">
        <v>0.26840000000000003</v>
      </c>
      <c r="BN18" s="207">
        <v>6.9999999999999999E-4</v>
      </c>
      <c r="BO18" s="208">
        <f t="shared" ref="BO18:BO20" si="8">(BM18-BL18)/BL18</f>
        <v>1.6666666666666722E-2</v>
      </c>
      <c r="BY18" s="97" t="s">
        <v>435</v>
      </c>
      <c r="BZ18">
        <v>0.23050000000000001</v>
      </c>
      <c r="CA18">
        <v>0.24410000000000001</v>
      </c>
      <c r="CB18">
        <v>0</v>
      </c>
      <c r="CC18" s="16">
        <f t="shared" si="5"/>
        <v>5.9002169197396967E-2</v>
      </c>
    </row>
    <row r="19" spans="6:81" x14ac:dyDescent="0.25">
      <c r="F19" s="102"/>
      <c r="G19" s="97" t="s">
        <v>435</v>
      </c>
      <c r="H19">
        <v>0.13880000000000001</v>
      </c>
      <c r="I19">
        <v>0.14499999999999999</v>
      </c>
      <c r="J19">
        <v>0</v>
      </c>
      <c r="K19" s="16">
        <f>(I19-H19)/H19</f>
        <v>4.4668587896253477E-2</v>
      </c>
      <c r="V19" s="97" t="s">
        <v>435</v>
      </c>
      <c r="W19">
        <v>0.14080000000000001</v>
      </c>
      <c r="X19">
        <v>0.1573</v>
      </c>
      <c r="Y19">
        <v>3.6799999999999999E-2</v>
      </c>
      <c r="Z19" s="16">
        <f>(X19-W19)/W19</f>
        <v>0.1171874999999999</v>
      </c>
      <c r="AJ19" s="97" t="s">
        <v>435</v>
      </c>
      <c r="AK19">
        <v>9.9900000000000003E-2</v>
      </c>
      <c r="AL19">
        <v>0.32119999999999999</v>
      </c>
      <c r="AM19">
        <v>0</v>
      </c>
      <c r="AN19" s="16">
        <f t="shared" si="6"/>
        <v>2.2152152152152151</v>
      </c>
      <c r="AW19" s="97" t="s">
        <v>435</v>
      </c>
      <c r="AX19">
        <v>0.2767</v>
      </c>
      <c r="AY19">
        <v>0.28010000000000002</v>
      </c>
      <c r="AZ19">
        <v>2.4299999999999999E-2</v>
      </c>
      <c r="BA19" s="16">
        <f t="shared" si="7"/>
        <v>1.2287676183592389E-2</v>
      </c>
      <c r="BK19" s="97" t="s">
        <v>435</v>
      </c>
      <c r="BL19">
        <v>0.27300000000000002</v>
      </c>
      <c r="BM19">
        <v>0.27639999999999998</v>
      </c>
      <c r="BN19">
        <v>2.5000000000000001E-2</v>
      </c>
      <c r="BO19" s="16">
        <f t="shared" si="8"/>
        <v>1.2454212454212302E-2</v>
      </c>
      <c r="BY19" t="s">
        <v>436</v>
      </c>
      <c r="BZ19">
        <v>0.2273</v>
      </c>
      <c r="CA19">
        <v>0.2399</v>
      </c>
      <c r="CB19" s="207">
        <v>0</v>
      </c>
      <c r="CC19" s="16">
        <f t="shared" si="5"/>
        <v>5.5433347998240214E-2</v>
      </c>
    </row>
    <row r="20" spans="6:81" x14ac:dyDescent="0.25">
      <c r="F20" s="102"/>
      <c r="G20" t="s">
        <v>436</v>
      </c>
      <c r="H20">
        <v>0.15029999999999999</v>
      </c>
      <c r="I20">
        <v>0.16869999999999999</v>
      </c>
      <c r="J20">
        <v>0</v>
      </c>
      <c r="K20" s="16">
        <f>(I20-H20)/H20</f>
        <v>0.12242182302062542</v>
      </c>
      <c r="V20" t="s">
        <v>436</v>
      </c>
      <c r="W20">
        <v>0.1116</v>
      </c>
      <c r="X20">
        <v>0.13300000000000001</v>
      </c>
      <c r="Y20">
        <v>5.9999999999999995E-4</v>
      </c>
      <c r="Z20" s="16">
        <f>(X20-W20)/W20</f>
        <v>0.1917562724014337</v>
      </c>
      <c r="AJ20" t="s">
        <v>436</v>
      </c>
      <c r="AK20">
        <v>0.11260000000000001</v>
      </c>
      <c r="AL20">
        <v>0.17660000000000001</v>
      </c>
      <c r="AM20" s="207">
        <v>0</v>
      </c>
      <c r="AN20" s="16">
        <f t="shared" si="6"/>
        <v>0.56838365896980458</v>
      </c>
      <c r="AW20" t="s">
        <v>436</v>
      </c>
      <c r="AX20">
        <v>0.2641</v>
      </c>
      <c r="AY20">
        <v>0.26550000000000001</v>
      </c>
      <c r="AZ20" s="207">
        <v>2.0000000000000001E-4</v>
      </c>
      <c r="BA20" s="16">
        <f t="shared" si="7"/>
        <v>5.301022340022765E-3</v>
      </c>
      <c r="BK20" t="s">
        <v>436</v>
      </c>
      <c r="BL20">
        <v>0.26569999999999999</v>
      </c>
      <c r="BM20">
        <v>0.27</v>
      </c>
      <c r="BN20" s="207">
        <v>2.7000000000000001E-3</v>
      </c>
      <c r="BO20" s="16">
        <f t="shared" si="8"/>
        <v>1.6183665788483351E-2</v>
      </c>
    </row>
    <row r="22" spans="6:81" x14ac:dyDescent="0.25">
      <c r="AK22" t="s">
        <v>621</v>
      </c>
      <c r="AX22" t="s">
        <v>628</v>
      </c>
      <c r="BL22" t="s">
        <v>630</v>
      </c>
      <c r="BY22" t="s">
        <v>641</v>
      </c>
    </row>
    <row r="23" spans="6:81" x14ac:dyDescent="0.25">
      <c r="W23" t="s">
        <v>615</v>
      </c>
      <c r="AX23" t="s">
        <v>437</v>
      </c>
      <c r="AY23" t="s">
        <v>438</v>
      </c>
      <c r="AZ23" t="s">
        <v>439</v>
      </c>
      <c r="BA23" t="s">
        <v>441</v>
      </c>
      <c r="BL23" t="s">
        <v>437</v>
      </c>
      <c r="BM23" t="s">
        <v>438</v>
      </c>
      <c r="BN23" t="s">
        <v>439</v>
      </c>
      <c r="BO23" t="s">
        <v>441</v>
      </c>
      <c r="BZ23" t="s">
        <v>437</v>
      </c>
      <c r="CA23" t="s">
        <v>438</v>
      </c>
      <c r="CB23" t="s">
        <v>439</v>
      </c>
      <c r="CC23" t="s">
        <v>441</v>
      </c>
    </row>
    <row r="24" spans="6:81" x14ac:dyDescent="0.25">
      <c r="W24" t="s">
        <v>437</v>
      </c>
      <c r="X24" t="s">
        <v>438</v>
      </c>
      <c r="Y24" t="s">
        <v>439</v>
      </c>
      <c r="Z24" t="s">
        <v>441</v>
      </c>
      <c r="AK24" t="s">
        <v>437</v>
      </c>
      <c r="AL24" t="s">
        <v>438</v>
      </c>
      <c r="AM24" t="s">
        <v>439</v>
      </c>
      <c r="AN24" t="s">
        <v>441</v>
      </c>
      <c r="AW24" t="s">
        <v>433</v>
      </c>
      <c r="AX24">
        <v>0.91690000000000005</v>
      </c>
      <c r="AY24">
        <v>0.91830000000000001</v>
      </c>
      <c r="AZ24" s="207">
        <v>8.6E-3</v>
      </c>
      <c r="BA24" s="16">
        <f>(AY24-AX24)/AX24</f>
        <v>1.526884065874094E-3</v>
      </c>
      <c r="BK24" t="s">
        <v>433</v>
      </c>
      <c r="BL24">
        <v>0.92279999999999995</v>
      </c>
      <c r="BM24">
        <v>0.93140000000000001</v>
      </c>
      <c r="BN24" s="207">
        <v>0</v>
      </c>
      <c r="BO24" s="16">
        <f>(BM24-BL24)/BL24</f>
        <v>9.3194625054183484E-3</v>
      </c>
      <c r="BY24" t="s">
        <v>433</v>
      </c>
      <c r="BZ24">
        <v>0.74039999999999995</v>
      </c>
      <c r="CA24">
        <v>0.74350000000000005</v>
      </c>
      <c r="CB24" s="207">
        <v>0</v>
      </c>
      <c r="CC24" s="16">
        <f>(CA24-BZ24)/BZ24</f>
        <v>4.1869259859536774E-3</v>
      </c>
    </row>
    <row r="25" spans="6:81" x14ac:dyDescent="0.25">
      <c r="H25" t="s">
        <v>607</v>
      </c>
      <c r="V25" t="s">
        <v>433</v>
      </c>
      <c r="W25">
        <v>0.92269999999999996</v>
      </c>
      <c r="X25">
        <v>0.92379999999999995</v>
      </c>
      <c r="Y25">
        <v>3.2000000000000002E-3</v>
      </c>
      <c r="Z25" s="16">
        <f>(X25-W25)/W25</f>
        <v>1.1921534626639103E-3</v>
      </c>
      <c r="AJ25" t="s">
        <v>433</v>
      </c>
      <c r="AK25" s="207">
        <v>0.57210000000000005</v>
      </c>
      <c r="AL25" s="207">
        <v>0.873</v>
      </c>
      <c r="AM25" s="207">
        <v>0</v>
      </c>
      <c r="AN25" s="208">
        <f>(AL25-AK25)/AK25</f>
        <v>0.52595700052438366</v>
      </c>
      <c r="AW25" t="s">
        <v>434</v>
      </c>
      <c r="AX25" s="207">
        <v>0.91639999999999999</v>
      </c>
      <c r="AY25" s="207">
        <v>0.91790000000000005</v>
      </c>
      <c r="AZ25" s="207">
        <v>5.5999999999999999E-3</v>
      </c>
      <c r="BA25" s="208">
        <f t="shared" ref="BA25:BA27" si="9">(AY25-AX25)/AX25</f>
        <v>1.6368398079441913E-3</v>
      </c>
      <c r="BK25" t="s">
        <v>434</v>
      </c>
      <c r="BL25" s="207">
        <v>0.92</v>
      </c>
      <c r="BM25" s="207">
        <v>0.92969999999999997</v>
      </c>
      <c r="BN25" s="207">
        <v>0</v>
      </c>
      <c r="BO25" s="208">
        <f t="shared" ref="BO25:BO27" si="10">(BM25-BL25)/BL25</f>
        <v>1.0543478260869489E-2</v>
      </c>
      <c r="BY25" t="s">
        <v>434</v>
      </c>
      <c r="BZ25" s="207">
        <v>0.74319999999999997</v>
      </c>
      <c r="CA25" s="207">
        <v>0.74639999999999995</v>
      </c>
      <c r="CB25" s="207">
        <v>0</v>
      </c>
      <c r="CC25" s="208">
        <f t="shared" ref="CC25:CC27" si="11">(CA25-BZ25)/BZ25</f>
        <v>4.305705059203419E-3</v>
      </c>
    </row>
    <row r="26" spans="6:81" x14ac:dyDescent="0.25">
      <c r="H26" t="s">
        <v>437</v>
      </c>
      <c r="I26" t="s">
        <v>438</v>
      </c>
      <c r="J26" t="s">
        <v>439</v>
      </c>
      <c r="K26" t="s">
        <v>441</v>
      </c>
      <c r="V26" t="s">
        <v>434</v>
      </c>
      <c r="W26">
        <v>0.92079999999999995</v>
      </c>
      <c r="X26">
        <v>0.9224</v>
      </c>
      <c r="Y26">
        <v>1E-4</v>
      </c>
      <c r="Z26" s="16">
        <f>(X26-W26)/W26</f>
        <v>1.7376194613380168E-3</v>
      </c>
      <c r="AJ26" t="s">
        <v>434</v>
      </c>
      <c r="AK26" s="207">
        <v>0.5</v>
      </c>
      <c r="AL26" s="207">
        <v>0.86739999999999995</v>
      </c>
      <c r="AM26" s="207">
        <v>0</v>
      </c>
      <c r="AN26" s="208">
        <f t="shared" ref="AN26:AN28" si="12">(AL26-AK26)/AK26</f>
        <v>0.7347999999999999</v>
      </c>
      <c r="AW26" s="97" t="s">
        <v>435</v>
      </c>
      <c r="AX26">
        <v>0.91559999999999997</v>
      </c>
      <c r="AY26">
        <v>0.91700000000000004</v>
      </c>
      <c r="AZ26">
        <v>1.0699999999999999E-2</v>
      </c>
      <c r="BA26" s="16">
        <f t="shared" si="9"/>
        <v>1.5290519877676583E-3</v>
      </c>
      <c r="BK26" s="97" t="s">
        <v>435</v>
      </c>
      <c r="BL26">
        <v>0.92320000000000002</v>
      </c>
      <c r="BM26">
        <v>0.93069999999999997</v>
      </c>
      <c r="BN26">
        <v>0</v>
      </c>
      <c r="BO26" s="16">
        <f t="shared" si="10"/>
        <v>8.1239168110918015E-3</v>
      </c>
      <c r="BY26" s="97" t="s">
        <v>435</v>
      </c>
      <c r="BZ26">
        <v>0.74009999999999998</v>
      </c>
      <c r="CA26">
        <v>0.74329999999999996</v>
      </c>
      <c r="CB26">
        <v>0</v>
      </c>
      <c r="CC26" s="16">
        <f t="shared" si="11"/>
        <v>4.3237400351303617E-3</v>
      </c>
    </row>
    <row r="27" spans="6:81" x14ac:dyDescent="0.25">
      <c r="F27" s="190" t="s">
        <v>226</v>
      </c>
      <c r="G27" t="s">
        <v>433</v>
      </c>
      <c r="H27">
        <v>0.95030000000000003</v>
      </c>
      <c r="I27">
        <v>0.95369999999999999</v>
      </c>
      <c r="J27">
        <v>0</v>
      </c>
      <c r="K27" s="16">
        <f>(I27-H27)/H27</f>
        <v>3.5778175313058596E-3</v>
      </c>
      <c r="V27" s="97" t="s">
        <v>435</v>
      </c>
      <c r="W27">
        <v>0.92169999999999996</v>
      </c>
      <c r="X27">
        <v>0.92249999999999999</v>
      </c>
      <c r="Y27">
        <v>2.6599999999999999E-2</v>
      </c>
      <c r="Z27" s="16">
        <f>(X27-W27)/W27</f>
        <v>8.6796137571880545E-4</v>
      </c>
      <c r="AJ27" s="97" t="s">
        <v>435</v>
      </c>
      <c r="AK27" s="207">
        <v>0.28599999999999998</v>
      </c>
      <c r="AL27" s="207">
        <v>0.87250000000000005</v>
      </c>
      <c r="AM27" s="207">
        <v>0</v>
      </c>
      <c r="AN27" s="208">
        <f t="shared" si="12"/>
        <v>2.0506993006993008</v>
      </c>
      <c r="AW27" t="s">
        <v>436</v>
      </c>
      <c r="AX27">
        <v>0.91600000000000004</v>
      </c>
      <c r="AY27">
        <v>0.91749999999999998</v>
      </c>
      <c r="AZ27" s="207">
        <v>8.0999999999999996E-3</v>
      </c>
      <c r="BA27" s="16">
        <f t="shared" si="9"/>
        <v>1.6375545851527791E-3</v>
      </c>
      <c r="BK27" t="s">
        <v>436</v>
      </c>
      <c r="BL27">
        <v>0.92130000000000001</v>
      </c>
      <c r="BM27">
        <v>0.93020000000000003</v>
      </c>
      <c r="BN27" s="207">
        <v>0</v>
      </c>
      <c r="BO27" s="16">
        <f t="shared" si="10"/>
        <v>9.6602626723108851E-3</v>
      </c>
      <c r="BY27" t="s">
        <v>436</v>
      </c>
      <c r="BZ27">
        <v>0.73950000000000005</v>
      </c>
      <c r="CA27">
        <v>0.74260000000000004</v>
      </c>
      <c r="CB27" s="207">
        <v>0</v>
      </c>
      <c r="CC27" s="16">
        <f t="shared" si="11"/>
        <v>4.1920216362406918E-3</v>
      </c>
    </row>
    <row r="28" spans="6:81" x14ac:dyDescent="0.25">
      <c r="F28" s="191"/>
      <c r="G28" t="s">
        <v>434</v>
      </c>
      <c r="H28">
        <v>0.94530000000000003</v>
      </c>
      <c r="I28">
        <v>0.94979999999999998</v>
      </c>
      <c r="J28">
        <v>0</v>
      </c>
      <c r="K28" s="16">
        <f>(I28-H28)/H28</f>
        <v>4.7603935258647501E-3</v>
      </c>
      <c r="V28" t="s">
        <v>436</v>
      </c>
      <c r="W28">
        <v>0.92120000000000002</v>
      </c>
      <c r="X28">
        <v>0.92249999999999999</v>
      </c>
      <c r="Y28">
        <v>2E-3</v>
      </c>
      <c r="Z28" s="16">
        <f>(X28-W28)/W28</f>
        <v>1.4112027789838992E-3</v>
      </c>
      <c r="AJ28" t="s">
        <v>436</v>
      </c>
      <c r="AK28">
        <v>0.3639</v>
      </c>
      <c r="AL28">
        <v>0.86950000000000005</v>
      </c>
      <c r="AM28" s="207">
        <v>0</v>
      </c>
      <c r="AN28" s="16">
        <f t="shared" si="12"/>
        <v>1.3893926902995331</v>
      </c>
    </row>
    <row r="29" spans="6:81" x14ac:dyDescent="0.25">
      <c r="F29" s="191"/>
      <c r="G29" s="97" t="s">
        <v>435</v>
      </c>
      <c r="H29">
        <v>0.95309999999999995</v>
      </c>
      <c r="I29">
        <v>0.95530000000000004</v>
      </c>
      <c r="J29">
        <v>0</v>
      </c>
      <c r="K29" s="16">
        <f>(I29-H29)/H29</f>
        <v>2.3082572657644432E-3</v>
      </c>
    </row>
    <row r="30" spans="6:81" x14ac:dyDescent="0.25">
      <c r="F30" s="191"/>
      <c r="G30" t="s">
        <v>436</v>
      </c>
      <c r="H30">
        <v>0.94869999999999999</v>
      </c>
      <c r="I30">
        <v>0.95230000000000004</v>
      </c>
      <c r="J30">
        <v>0</v>
      </c>
      <c r="K30" s="16">
        <f>(I30-H30)/H30</f>
        <v>3.794666385580318E-3</v>
      </c>
    </row>
    <row r="33" spans="6:82" x14ac:dyDescent="0.25">
      <c r="W33" t="s">
        <v>616</v>
      </c>
      <c r="AX33" t="s">
        <v>627</v>
      </c>
    </row>
    <row r="34" spans="6:82" x14ac:dyDescent="0.25">
      <c r="W34" t="s">
        <v>437</v>
      </c>
      <c r="X34" t="s">
        <v>438</v>
      </c>
      <c r="Y34" t="s">
        <v>439</v>
      </c>
      <c r="Z34" t="s">
        <v>441</v>
      </c>
      <c r="AK34" t="s">
        <v>618</v>
      </c>
      <c r="AX34" t="s">
        <v>437</v>
      </c>
      <c r="AY34" t="s">
        <v>438</v>
      </c>
      <c r="AZ34" t="s">
        <v>439</v>
      </c>
      <c r="BA34" t="s">
        <v>441</v>
      </c>
      <c r="BL34" t="s">
        <v>630</v>
      </c>
      <c r="CA34" t="s">
        <v>637</v>
      </c>
    </row>
    <row r="35" spans="6:82" x14ac:dyDescent="0.25">
      <c r="H35" t="s">
        <v>606</v>
      </c>
      <c r="V35" t="s">
        <v>433</v>
      </c>
      <c r="W35">
        <v>0.69440000000000002</v>
      </c>
      <c r="X35">
        <v>0.71509999999999996</v>
      </c>
      <c r="Y35">
        <v>0</v>
      </c>
      <c r="Z35" s="16">
        <f>(X35-W35)/W35</f>
        <v>2.9809907834101295E-2</v>
      </c>
      <c r="AK35" t="s">
        <v>437</v>
      </c>
      <c r="AL35" t="s">
        <v>438</v>
      </c>
      <c r="AM35" t="s">
        <v>439</v>
      </c>
      <c r="AN35" t="s">
        <v>441</v>
      </c>
      <c r="AW35" t="s">
        <v>433</v>
      </c>
      <c r="AX35">
        <v>0.66290000000000004</v>
      </c>
      <c r="AY35">
        <v>0.68640000000000001</v>
      </c>
      <c r="AZ35" s="207">
        <v>0</v>
      </c>
      <c r="BA35" s="16">
        <f>(AY35-AX35)/AX35</f>
        <v>3.5450294162015332E-2</v>
      </c>
      <c r="BL35" t="s">
        <v>437</v>
      </c>
      <c r="BM35" t="s">
        <v>438</v>
      </c>
      <c r="BN35" t="s">
        <v>439</v>
      </c>
      <c r="BO35" t="s">
        <v>441</v>
      </c>
      <c r="CA35" t="s">
        <v>437</v>
      </c>
      <c r="CB35" t="s">
        <v>438</v>
      </c>
      <c r="CC35" t="s">
        <v>439</v>
      </c>
      <c r="CD35" t="s">
        <v>441</v>
      </c>
    </row>
    <row r="36" spans="6:82" x14ac:dyDescent="0.25">
      <c r="V36" t="s">
        <v>434</v>
      </c>
      <c r="W36">
        <v>0.5</v>
      </c>
      <c r="X36">
        <v>0.67520000000000002</v>
      </c>
      <c r="Y36">
        <v>0</v>
      </c>
      <c r="Z36" s="16">
        <f t="shared" ref="Z36:Z38" si="13">(X36-W36)/W36</f>
        <v>0.35040000000000004</v>
      </c>
      <c r="AJ36" t="s">
        <v>433</v>
      </c>
      <c r="AK36" s="83">
        <v>0.73880000000000001</v>
      </c>
      <c r="AL36" s="83">
        <v>0.49009999999999998</v>
      </c>
      <c r="AM36" s="83">
        <v>1</v>
      </c>
      <c r="AN36" s="105">
        <f>(AL37-AK36)/AK36</f>
        <v>-0.15674066053059016</v>
      </c>
      <c r="AW36" t="s">
        <v>434</v>
      </c>
      <c r="AX36">
        <v>0.60360000000000003</v>
      </c>
      <c r="AY36" s="207">
        <v>0.63549999999999995</v>
      </c>
      <c r="AZ36" s="207">
        <v>0</v>
      </c>
      <c r="BA36" s="208">
        <f t="shared" ref="BA36:BA38" si="14">(AY36-AX36)/AX36</f>
        <v>5.2849569251159585E-2</v>
      </c>
      <c r="BK36" t="s">
        <v>433</v>
      </c>
      <c r="BL36">
        <v>0.6</v>
      </c>
      <c r="BM36">
        <v>0.60370000000000001</v>
      </c>
      <c r="BO36" s="16">
        <f>(BM36-BL36)/BL36</f>
        <v>6.1666666666667282E-3</v>
      </c>
      <c r="BZ36" t="s">
        <v>433</v>
      </c>
      <c r="CA36">
        <v>0.74529999999999996</v>
      </c>
      <c r="CB36">
        <v>0.75549999999999995</v>
      </c>
      <c r="CC36" s="207">
        <v>4.5999999999999999E-3</v>
      </c>
      <c r="CD36" s="16">
        <f>(CB36-CA36)/CA36</f>
        <v>1.3685764121830118E-2</v>
      </c>
    </row>
    <row r="37" spans="6:82" x14ac:dyDescent="0.25">
      <c r="H37" t="s">
        <v>437</v>
      </c>
      <c r="I37" t="s">
        <v>438</v>
      </c>
      <c r="J37" t="s">
        <v>439</v>
      </c>
      <c r="K37" t="s">
        <v>441</v>
      </c>
      <c r="V37" s="97" t="s">
        <v>435</v>
      </c>
      <c r="W37">
        <v>0.34720000000000001</v>
      </c>
      <c r="X37">
        <v>0.66879999999999995</v>
      </c>
      <c r="Y37">
        <v>0</v>
      </c>
      <c r="Z37" s="16">
        <f t="shared" si="13"/>
        <v>0.92626728110599055</v>
      </c>
      <c r="AJ37" t="s">
        <v>434</v>
      </c>
      <c r="AK37">
        <v>0.5</v>
      </c>
      <c r="AL37">
        <v>0.623</v>
      </c>
      <c r="AM37">
        <v>0</v>
      </c>
      <c r="AN37" s="16">
        <f>(AL38-AK37)/AK37</f>
        <v>0.22140000000000004</v>
      </c>
      <c r="AW37" s="97" t="s">
        <v>435</v>
      </c>
      <c r="AX37">
        <v>0.66390000000000005</v>
      </c>
      <c r="AY37">
        <v>0.68779999999999997</v>
      </c>
      <c r="AZ37">
        <v>0</v>
      </c>
      <c r="BA37" s="16">
        <f t="shared" si="14"/>
        <v>3.5999397499623317E-2</v>
      </c>
      <c r="BK37" t="s">
        <v>434</v>
      </c>
      <c r="BL37" s="207">
        <v>0.55079999999999996</v>
      </c>
      <c r="BM37" s="207">
        <v>0.57769999999999999</v>
      </c>
      <c r="BN37" s="207">
        <v>0</v>
      </c>
      <c r="BO37" s="208">
        <f t="shared" ref="BO37:BO39" si="15">(BM37-BL37)/BL37</f>
        <v>4.8838053740014591E-2</v>
      </c>
      <c r="BZ37" t="s">
        <v>434</v>
      </c>
      <c r="CA37" s="207">
        <v>0.68459999999999999</v>
      </c>
      <c r="CB37" s="207">
        <v>0.7</v>
      </c>
      <c r="CC37" s="207">
        <v>2.5000000000000001E-3</v>
      </c>
      <c r="CD37" s="208">
        <f t="shared" ref="CD37:CD39" si="16">(CB37-CA37)/CA37</f>
        <v>2.2494887525562328E-2</v>
      </c>
    </row>
    <row r="38" spans="6:82" x14ac:dyDescent="0.25">
      <c r="F38" s="190" t="s">
        <v>121</v>
      </c>
      <c r="G38" t="s">
        <v>433</v>
      </c>
      <c r="H38" s="83">
        <v>0.69440000000000002</v>
      </c>
      <c r="I38" s="83">
        <v>0.67989999999999995</v>
      </c>
      <c r="J38" s="83">
        <v>1</v>
      </c>
      <c r="K38" s="105">
        <f>(I38-H38)/H38</f>
        <v>-2.0881336405530051E-2</v>
      </c>
      <c r="V38" t="s">
        <v>436</v>
      </c>
      <c r="W38">
        <v>0.4098</v>
      </c>
      <c r="X38">
        <v>0.67110000000000003</v>
      </c>
      <c r="Y38" s="207">
        <v>0</v>
      </c>
      <c r="Z38" s="16">
        <f t="shared" si="13"/>
        <v>0.63762811127379215</v>
      </c>
      <c r="AJ38" s="97" t="s">
        <v>435</v>
      </c>
      <c r="AK38">
        <v>0.41420000000000001</v>
      </c>
      <c r="AL38">
        <v>0.61070000000000002</v>
      </c>
      <c r="AM38">
        <v>0</v>
      </c>
      <c r="AN38" s="16">
        <f t="shared" ref="AN37:AN39" si="17">(AL38-AK38)/AK38</f>
        <v>0.47440849830999515</v>
      </c>
      <c r="AW38" t="s">
        <v>436</v>
      </c>
      <c r="AX38">
        <v>0.59230000000000005</v>
      </c>
      <c r="AY38">
        <v>0.63380000000000003</v>
      </c>
      <c r="AZ38" s="207">
        <v>0</v>
      </c>
      <c r="BA38" s="16">
        <f t="shared" si="14"/>
        <v>7.0065845010974126E-2</v>
      </c>
      <c r="BK38" s="97" t="s">
        <v>435</v>
      </c>
      <c r="BL38">
        <v>0.55810000000000004</v>
      </c>
      <c r="BM38">
        <v>0.57499999999999996</v>
      </c>
      <c r="BN38">
        <v>1.44E-2</v>
      </c>
      <c r="BO38" s="16">
        <f t="shared" si="15"/>
        <v>3.0281311592904342E-2</v>
      </c>
      <c r="BZ38" s="97" t="s">
        <v>435</v>
      </c>
      <c r="CA38">
        <v>0.68799999999999994</v>
      </c>
      <c r="CB38">
        <v>0.70079999999999998</v>
      </c>
      <c r="CC38">
        <v>5.1999999999999998E-3</v>
      </c>
      <c r="CD38" s="16">
        <f t="shared" si="16"/>
        <v>1.8604651162790749E-2</v>
      </c>
    </row>
    <row r="39" spans="6:82" x14ac:dyDescent="0.25">
      <c r="F39" s="191"/>
      <c r="G39" t="s">
        <v>434</v>
      </c>
      <c r="H39">
        <v>0.5</v>
      </c>
      <c r="I39">
        <v>0.50219999999999998</v>
      </c>
      <c r="J39">
        <v>2.6800000000000001E-2</v>
      </c>
      <c r="K39" s="16">
        <f>(I39-H39)/H39</f>
        <v>4.3999999999999595E-3</v>
      </c>
      <c r="AJ39" s="97" t="s">
        <v>435</v>
      </c>
      <c r="AK39">
        <v>0.44157000000000002</v>
      </c>
      <c r="AL39">
        <v>0.48899999999999999</v>
      </c>
      <c r="AM39" s="207">
        <v>0</v>
      </c>
      <c r="AN39" s="16">
        <f t="shared" si="17"/>
        <v>0.10741218832801135</v>
      </c>
      <c r="BK39" t="s">
        <v>436</v>
      </c>
      <c r="BL39">
        <v>0.54920000000000002</v>
      </c>
      <c r="BM39">
        <v>0.57520000000000004</v>
      </c>
      <c r="BN39" s="207">
        <v>0</v>
      </c>
      <c r="BO39" s="16">
        <f t="shared" si="15"/>
        <v>4.7341587764020435E-2</v>
      </c>
      <c r="BZ39" t="s">
        <v>436</v>
      </c>
      <c r="CA39">
        <v>0.68610000000000004</v>
      </c>
      <c r="CB39">
        <v>0.70030000000000003</v>
      </c>
      <c r="CC39">
        <v>3.5000000000000001E-3</v>
      </c>
      <c r="CD39" s="16">
        <f t="shared" si="16"/>
        <v>2.0696691444395846E-2</v>
      </c>
    </row>
    <row r="40" spans="6:82" x14ac:dyDescent="0.25">
      <c r="F40" s="191"/>
      <c r="G40" s="97" t="s">
        <v>435</v>
      </c>
      <c r="H40">
        <v>0.34720000000000001</v>
      </c>
      <c r="I40">
        <v>0.499</v>
      </c>
      <c r="J40">
        <v>0</v>
      </c>
      <c r="K40" s="16">
        <f>(I40-H40)/H40</f>
        <v>0.43721198156682023</v>
      </c>
    </row>
    <row r="41" spans="6:82" x14ac:dyDescent="0.25">
      <c r="F41" s="191"/>
      <c r="G41" t="s">
        <v>436</v>
      </c>
      <c r="H41">
        <v>0.4098</v>
      </c>
      <c r="I41">
        <v>0.44209999999999999</v>
      </c>
      <c r="J41">
        <v>0</v>
      </c>
      <c r="K41" s="16">
        <f>(I41-H41)/H41</f>
        <v>7.8818936066373829E-2</v>
      </c>
    </row>
    <row r="43" spans="6:82" x14ac:dyDescent="0.25">
      <c r="F43" t="s">
        <v>450</v>
      </c>
      <c r="W43" t="s">
        <v>616</v>
      </c>
      <c r="AK43" t="s">
        <v>620</v>
      </c>
      <c r="AX43" t="s">
        <v>626</v>
      </c>
      <c r="BL43" t="s">
        <v>632</v>
      </c>
      <c r="BZ43" s="113"/>
      <c r="CA43" s="113" t="s">
        <v>637</v>
      </c>
      <c r="CB43" s="113"/>
      <c r="CC43" s="113"/>
      <c r="CD43" s="113"/>
    </row>
    <row r="44" spans="6:82" x14ac:dyDescent="0.25">
      <c r="W44" t="s">
        <v>437</v>
      </c>
      <c r="X44" t="s">
        <v>438</v>
      </c>
      <c r="Y44" t="s">
        <v>439</v>
      </c>
      <c r="Z44" t="s">
        <v>441</v>
      </c>
      <c r="AK44" t="s">
        <v>437</v>
      </c>
      <c r="AL44" t="s">
        <v>438</v>
      </c>
      <c r="AM44" t="s">
        <v>439</v>
      </c>
      <c r="AN44" t="s">
        <v>441</v>
      </c>
      <c r="AX44" t="s">
        <v>437</v>
      </c>
      <c r="AY44" t="s">
        <v>438</v>
      </c>
      <c r="AZ44" t="s">
        <v>439</v>
      </c>
      <c r="BA44" t="s">
        <v>441</v>
      </c>
      <c r="BL44" t="s">
        <v>437</v>
      </c>
      <c r="BM44" t="s">
        <v>438</v>
      </c>
      <c r="BN44" t="s">
        <v>439</v>
      </c>
      <c r="BO44" t="s">
        <v>441</v>
      </c>
      <c r="BZ44" s="113"/>
      <c r="CA44" s="113" t="s">
        <v>437</v>
      </c>
      <c r="CB44" s="113" t="s">
        <v>438</v>
      </c>
      <c r="CC44" s="113" t="s">
        <v>439</v>
      </c>
      <c r="CD44" s="113" t="s">
        <v>441</v>
      </c>
    </row>
    <row r="45" spans="6:82" x14ac:dyDescent="0.25">
      <c r="V45" t="s">
        <v>433</v>
      </c>
      <c r="W45">
        <v>0.80640000000000001</v>
      </c>
      <c r="X45">
        <v>0.96020000000000005</v>
      </c>
      <c r="Y45">
        <v>0</v>
      </c>
      <c r="Z45" s="16">
        <f>(X45-W45)/W45</f>
        <v>0.19072420634920639</v>
      </c>
      <c r="AJ45" t="s">
        <v>433</v>
      </c>
      <c r="AK45" s="207">
        <v>0.5161</v>
      </c>
      <c r="AL45" s="207">
        <v>0.83540000000000003</v>
      </c>
      <c r="AM45" s="207">
        <v>0</v>
      </c>
      <c r="AN45" s="208">
        <f>(AL46-AK45)/AK45</f>
        <v>0.6111218756055028</v>
      </c>
      <c r="AW45" t="s">
        <v>433</v>
      </c>
      <c r="AX45">
        <v>0.89029999999999998</v>
      </c>
      <c r="AY45">
        <v>0.90100000000000002</v>
      </c>
      <c r="AZ45" s="207">
        <v>2.3E-3</v>
      </c>
      <c r="BA45" s="16">
        <f>(AY45-AX45)/AX45</f>
        <v>1.2018420757048235E-2</v>
      </c>
      <c r="BK45" t="s">
        <v>433</v>
      </c>
      <c r="BL45">
        <v>0.9204</v>
      </c>
      <c r="BM45">
        <v>0.96550000000000002</v>
      </c>
      <c r="BN45" s="207">
        <v>0</v>
      </c>
      <c r="BO45" s="16">
        <f>(BM45-BL45)/BL45</f>
        <v>4.9000434593654961E-2</v>
      </c>
      <c r="BZ45" s="113" t="s">
        <v>433</v>
      </c>
      <c r="CA45" s="113">
        <v>0.88380000000000003</v>
      </c>
      <c r="CB45" s="113">
        <v>0.88380000000000003</v>
      </c>
      <c r="CC45" s="113">
        <v>0.5</v>
      </c>
      <c r="CD45" s="117">
        <f>(CB45-CA45)/CA45</f>
        <v>0</v>
      </c>
    </row>
    <row r="46" spans="6:82" x14ac:dyDescent="0.25">
      <c r="H46" t="s">
        <v>609</v>
      </c>
      <c r="V46" t="s">
        <v>434</v>
      </c>
      <c r="W46">
        <v>0.5</v>
      </c>
      <c r="X46">
        <v>0.97529999999999994</v>
      </c>
      <c r="Y46">
        <v>0</v>
      </c>
      <c r="Z46" s="16">
        <f t="shared" ref="Z46:Z48" si="18">(X46-W46)/W46</f>
        <v>0.95059999999999989</v>
      </c>
      <c r="AJ46" t="s">
        <v>434</v>
      </c>
      <c r="AK46">
        <v>0.5</v>
      </c>
      <c r="AL46">
        <v>0.83150000000000002</v>
      </c>
      <c r="AM46">
        <v>0</v>
      </c>
      <c r="AN46" s="16">
        <f>(AL47-AK46)/AK46</f>
        <v>0.71619999999999995</v>
      </c>
      <c r="AW46" t="s">
        <v>434</v>
      </c>
      <c r="AX46">
        <v>0.88900000000000001</v>
      </c>
      <c r="AY46" s="207">
        <v>0.90239999999999998</v>
      </c>
      <c r="AZ46" s="207">
        <v>3.0999999999999999E-3</v>
      </c>
      <c r="BA46" s="208">
        <f t="shared" ref="BA46:BA48" si="19">(AY46-AX46)/AX46</f>
        <v>1.5073115860517398E-2</v>
      </c>
      <c r="BK46" t="s">
        <v>434</v>
      </c>
      <c r="BL46" s="207">
        <v>0.92400000000000004</v>
      </c>
      <c r="BM46" s="207">
        <v>0.96240000000000003</v>
      </c>
      <c r="BN46" s="207">
        <v>6.9999999999999999E-4</v>
      </c>
      <c r="BO46" s="208">
        <f t="shared" ref="BO46:BO48" si="20">(BM46-BL46)/BL46</f>
        <v>4.1558441558441545E-2</v>
      </c>
      <c r="BZ46" s="113" t="s">
        <v>434</v>
      </c>
      <c r="CA46" s="113">
        <v>0.86429999999999996</v>
      </c>
      <c r="CB46" s="113">
        <v>0.86429999999999996</v>
      </c>
      <c r="CC46" s="113">
        <v>0.5</v>
      </c>
      <c r="CD46" s="117">
        <f t="shared" ref="CD46:CD48" si="21">(CB46-CA46)/CA46</f>
        <v>0</v>
      </c>
    </row>
    <row r="47" spans="6:82" x14ac:dyDescent="0.25">
      <c r="F47" t="s">
        <v>560</v>
      </c>
      <c r="H47" t="s">
        <v>437</v>
      </c>
      <c r="I47" t="s">
        <v>438</v>
      </c>
      <c r="J47" t="s">
        <v>439</v>
      </c>
      <c r="K47" t="s">
        <v>441</v>
      </c>
      <c r="V47" s="97" t="s">
        <v>435</v>
      </c>
      <c r="W47">
        <v>0.4032</v>
      </c>
      <c r="X47">
        <v>0.91839999999999999</v>
      </c>
      <c r="Y47">
        <v>0</v>
      </c>
      <c r="Z47" s="16">
        <f t="shared" si="18"/>
        <v>1.2777777777777777</v>
      </c>
      <c r="AJ47" s="97" t="s">
        <v>435</v>
      </c>
      <c r="AK47">
        <v>0.25800000000000001</v>
      </c>
      <c r="AL47">
        <v>0.85809999999999997</v>
      </c>
      <c r="AM47">
        <v>0</v>
      </c>
      <c r="AN47" s="16">
        <f t="shared" ref="AN47:AN48" si="22">(AL47-AK47)/AK47</f>
        <v>2.325968992248062</v>
      </c>
      <c r="AW47" s="97" t="s">
        <v>435</v>
      </c>
      <c r="AX47">
        <v>0.88270000000000004</v>
      </c>
      <c r="AY47">
        <v>0.89349999999999996</v>
      </c>
      <c r="AZ47">
        <v>1.8E-3</v>
      </c>
      <c r="BA47" s="16">
        <f t="shared" si="19"/>
        <v>1.2235187492919361E-2</v>
      </c>
      <c r="BK47" s="97" t="s">
        <v>435</v>
      </c>
      <c r="BL47">
        <v>0.9103</v>
      </c>
      <c r="BM47">
        <v>0.96240000000000003</v>
      </c>
      <c r="BN47">
        <v>0</v>
      </c>
      <c r="BO47" s="16">
        <f t="shared" si="20"/>
        <v>5.7233878941008495E-2</v>
      </c>
      <c r="BZ47" s="209" t="s">
        <v>435</v>
      </c>
      <c r="CA47" s="113">
        <v>0.8911</v>
      </c>
      <c r="CB47" s="113">
        <v>0.8911</v>
      </c>
      <c r="CC47" s="113">
        <v>0.5</v>
      </c>
      <c r="CD47" s="117">
        <f t="shared" si="21"/>
        <v>0</v>
      </c>
    </row>
    <row r="48" spans="6:82" x14ac:dyDescent="0.25">
      <c r="F48" s="190" t="s">
        <v>115</v>
      </c>
      <c r="G48" t="s">
        <v>433</v>
      </c>
      <c r="H48">
        <v>0.95799999999999996</v>
      </c>
      <c r="I48">
        <v>0.97519999999999996</v>
      </c>
      <c r="J48">
        <v>8.8999999999999999E-3</v>
      </c>
      <c r="K48" s="16">
        <f>(I48-H48)/H48</f>
        <v>1.7954070981210848E-2</v>
      </c>
      <c r="V48" t="s">
        <v>436</v>
      </c>
      <c r="W48">
        <v>0.44640000000000002</v>
      </c>
      <c r="X48">
        <v>0.94179999999999997</v>
      </c>
      <c r="Y48" s="207">
        <v>0</v>
      </c>
      <c r="Z48" s="16">
        <f t="shared" si="18"/>
        <v>1.1097670250896057</v>
      </c>
      <c r="AJ48" s="97" t="s">
        <v>435</v>
      </c>
      <c r="AK48">
        <v>0.34039999999999998</v>
      </c>
      <c r="AL48">
        <v>0.83130000000000004</v>
      </c>
      <c r="AM48" s="207">
        <v>0</v>
      </c>
      <c r="AN48" s="16">
        <f t="shared" si="22"/>
        <v>1.4421269095182141</v>
      </c>
      <c r="AW48" t="s">
        <v>436</v>
      </c>
      <c r="AX48">
        <v>0.88519999999999999</v>
      </c>
      <c r="AY48">
        <v>0.89690000000000003</v>
      </c>
      <c r="AZ48" s="207">
        <v>2.3999999999999998E-3</v>
      </c>
      <c r="BA48" s="16">
        <f t="shared" si="19"/>
        <v>1.3217352010845056E-2</v>
      </c>
      <c r="BK48" t="s">
        <v>436</v>
      </c>
      <c r="BL48">
        <v>0.91449999999999998</v>
      </c>
      <c r="BM48">
        <v>0.96240000000000003</v>
      </c>
      <c r="BN48" s="207">
        <v>0</v>
      </c>
      <c r="BO48" s="16">
        <f t="shared" si="20"/>
        <v>5.2378348824494318E-2</v>
      </c>
      <c r="BZ48" s="113" t="s">
        <v>436</v>
      </c>
      <c r="CA48" s="113">
        <v>0.87370000000000003</v>
      </c>
      <c r="CB48" s="113">
        <v>0.87370000000000003</v>
      </c>
      <c r="CC48" s="113">
        <v>0.5</v>
      </c>
      <c r="CD48" s="117">
        <f t="shared" si="21"/>
        <v>0</v>
      </c>
    </row>
    <row r="49" spans="6:82" x14ac:dyDescent="0.25">
      <c r="F49" s="191"/>
      <c r="G49" t="s">
        <v>434</v>
      </c>
      <c r="H49">
        <v>0.93489999999999995</v>
      </c>
      <c r="I49">
        <v>0.96860000000000002</v>
      </c>
      <c r="J49">
        <v>2.9999999999999997E-4</v>
      </c>
      <c r="K49" s="16">
        <f t="shared" ref="K49:K51" si="23">(I49-H49)/H49</f>
        <v>3.6046636003850746E-2</v>
      </c>
    </row>
    <row r="50" spans="6:82" x14ac:dyDescent="0.25">
      <c r="F50" s="191"/>
      <c r="G50" s="97" t="s">
        <v>435</v>
      </c>
      <c r="H50">
        <v>0.97109999999999996</v>
      </c>
      <c r="I50">
        <v>0.97450000000000003</v>
      </c>
      <c r="J50" s="83">
        <v>0.314</v>
      </c>
      <c r="K50" s="16">
        <f t="shared" si="23"/>
        <v>3.5011842240758621E-3</v>
      </c>
    </row>
    <row r="51" spans="6:82" x14ac:dyDescent="0.25">
      <c r="F51" s="191"/>
      <c r="G51" t="s">
        <v>436</v>
      </c>
      <c r="H51">
        <v>0.94979999999999998</v>
      </c>
      <c r="I51">
        <v>0.97119999999999995</v>
      </c>
      <c r="J51">
        <v>6.6E-3</v>
      </c>
      <c r="K51" s="16">
        <f t="shared" si="23"/>
        <v>2.2531059170351628E-2</v>
      </c>
    </row>
    <row r="53" spans="6:82" x14ac:dyDescent="0.25">
      <c r="AX53" t="s">
        <v>625</v>
      </c>
      <c r="BL53" t="s">
        <v>635</v>
      </c>
      <c r="CA53" t="s">
        <v>638</v>
      </c>
    </row>
    <row r="54" spans="6:82" x14ac:dyDescent="0.25">
      <c r="W54" t="s">
        <v>615</v>
      </c>
      <c r="AK54" t="s">
        <v>618</v>
      </c>
      <c r="AX54" t="s">
        <v>437</v>
      </c>
      <c r="AY54" t="s">
        <v>438</v>
      </c>
      <c r="AZ54" t="s">
        <v>439</v>
      </c>
      <c r="BA54" t="s">
        <v>441</v>
      </c>
      <c r="BL54" t="s">
        <v>437</v>
      </c>
      <c r="BM54" t="s">
        <v>438</v>
      </c>
      <c r="BN54" t="s">
        <v>439</v>
      </c>
      <c r="BO54" t="s">
        <v>441</v>
      </c>
      <c r="CA54" t="s">
        <v>437</v>
      </c>
      <c r="CB54" t="s">
        <v>438</v>
      </c>
      <c r="CC54" t="s">
        <v>439</v>
      </c>
      <c r="CD54" t="s">
        <v>441</v>
      </c>
    </row>
    <row r="55" spans="6:82" x14ac:dyDescent="0.25">
      <c r="H55" t="s">
        <v>608</v>
      </c>
      <c r="W55" t="s">
        <v>437</v>
      </c>
      <c r="X55" t="s">
        <v>438</v>
      </c>
      <c r="Y55" t="s">
        <v>439</v>
      </c>
      <c r="Z55" t="s">
        <v>441</v>
      </c>
      <c r="AK55" t="s">
        <v>437</v>
      </c>
      <c r="AL55" t="s">
        <v>438</v>
      </c>
      <c r="AM55" t="s">
        <v>439</v>
      </c>
      <c r="AN55" t="s">
        <v>441</v>
      </c>
      <c r="AW55" t="s">
        <v>433</v>
      </c>
      <c r="AX55">
        <v>0.48599999999999999</v>
      </c>
      <c r="AY55">
        <v>0.5383</v>
      </c>
      <c r="AZ55" s="207">
        <v>0</v>
      </c>
      <c r="BA55" s="16">
        <f>(AY55-AX55)/AX55</f>
        <v>0.10761316872427987</v>
      </c>
      <c r="BK55" t="s">
        <v>433</v>
      </c>
      <c r="BL55">
        <v>0.58199999999999996</v>
      </c>
      <c r="BM55">
        <v>0.59570000000000001</v>
      </c>
      <c r="BN55" s="207">
        <v>3.2599999999999997E-2</v>
      </c>
      <c r="BO55" s="16">
        <f>(BM55-BL55)/BL55</f>
        <v>2.3539518900343722E-2</v>
      </c>
      <c r="BZ55" t="s">
        <v>433</v>
      </c>
      <c r="CA55">
        <v>0.59140000000000004</v>
      </c>
      <c r="CB55">
        <v>0.59560000000000002</v>
      </c>
      <c r="CC55" s="207">
        <v>0</v>
      </c>
      <c r="CD55" s="16">
        <f>(CB55-CA55)/CA55</f>
        <v>7.1017923571186697E-3</v>
      </c>
    </row>
    <row r="56" spans="6:82" x14ac:dyDescent="0.25">
      <c r="H56" t="s">
        <v>437</v>
      </c>
      <c r="I56" t="s">
        <v>438</v>
      </c>
      <c r="J56" t="s">
        <v>439</v>
      </c>
      <c r="K56" t="s">
        <v>441</v>
      </c>
      <c r="V56" t="s">
        <v>433</v>
      </c>
      <c r="W56">
        <v>0.51080000000000003</v>
      </c>
      <c r="X56">
        <v>0.52059999999999995</v>
      </c>
      <c r="Y56">
        <v>2.0000000000000001E-4</v>
      </c>
      <c r="Z56" s="16">
        <f>(X56-W56)/W56</f>
        <v>1.9185591229443851E-2</v>
      </c>
      <c r="AJ56" t="s">
        <v>433</v>
      </c>
      <c r="AK56">
        <v>0.40260000000000001</v>
      </c>
      <c r="AL56">
        <v>0.50529999999999997</v>
      </c>
      <c r="AM56">
        <v>0</v>
      </c>
      <c r="AN56" s="16">
        <f>(AL56-AK56)/AK56</f>
        <v>0.25509190263288611</v>
      </c>
      <c r="AW56" t="s">
        <v>434</v>
      </c>
      <c r="AX56">
        <v>0.46389999999999998</v>
      </c>
      <c r="AY56" s="207">
        <v>0.52910000000000001</v>
      </c>
      <c r="AZ56" s="207">
        <v>0</v>
      </c>
      <c r="BA56" s="208">
        <f t="shared" ref="BA56:BA58" si="24">(AY56-AX56)/AX56</f>
        <v>0.14054753179564569</v>
      </c>
      <c r="BK56" t="s">
        <v>434</v>
      </c>
      <c r="BL56" s="207">
        <v>0.56210000000000004</v>
      </c>
      <c r="BM56" s="207">
        <v>0.57930000000000004</v>
      </c>
      <c r="BN56" s="207">
        <v>1.35E-2</v>
      </c>
      <c r="BO56" s="208">
        <f t="shared" ref="BO56:BO58" si="25">(BM56-BL56)/BL56</f>
        <v>3.0599537448852503E-2</v>
      </c>
      <c r="BZ56" t="s">
        <v>434</v>
      </c>
      <c r="CA56" s="207">
        <v>0.57389999999999997</v>
      </c>
      <c r="CB56" s="207">
        <v>0.57750000000000001</v>
      </c>
      <c r="CC56" s="207">
        <v>0</v>
      </c>
      <c r="CD56" s="208">
        <f t="shared" ref="CD56:CD58" si="26">(CB56-CA56)/CA56</f>
        <v>6.272869837950946E-3</v>
      </c>
    </row>
    <row r="57" spans="6:82" x14ac:dyDescent="0.25">
      <c r="F57" s="190" t="s">
        <v>108</v>
      </c>
      <c r="G57" t="s">
        <v>433</v>
      </c>
      <c r="H57">
        <v>0.50249999999999995</v>
      </c>
      <c r="I57">
        <v>0.54039999999999999</v>
      </c>
      <c r="J57">
        <v>0</v>
      </c>
      <c r="K57" s="16">
        <f>(I57-H57)/H57</f>
        <v>7.54228855721394E-2</v>
      </c>
      <c r="V57" t="s">
        <v>434</v>
      </c>
      <c r="W57">
        <v>0.4874</v>
      </c>
      <c r="X57">
        <v>0.51339999999999997</v>
      </c>
      <c r="Y57">
        <v>1.1000000000000001E-3</v>
      </c>
      <c r="Z57" s="16">
        <f t="shared" ref="Z57:Z59" si="27">(X57-W57)/W57</f>
        <v>5.3344275748871496E-2</v>
      </c>
      <c r="AJ57" t="s">
        <v>434</v>
      </c>
      <c r="AK57">
        <v>0.33329999999999999</v>
      </c>
      <c r="AL57">
        <v>0.48170000000000002</v>
      </c>
      <c r="AM57">
        <v>0</v>
      </c>
      <c r="AN57" s="16">
        <f t="shared" ref="AN57:AN59" si="28">(AL57-AK57)/AK57</f>
        <v>0.44524452445244533</v>
      </c>
      <c r="AW57" s="97" t="s">
        <v>435</v>
      </c>
      <c r="AX57">
        <v>0.38369999999999999</v>
      </c>
      <c r="AY57">
        <v>0.5927</v>
      </c>
      <c r="AZ57">
        <v>0</v>
      </c>
      <c r="BA57" s="16">
        <f t="shared" si="24"/>
        <v>0.54469637737816012</v>
      </c>
      <c r="BK57" s="97" t="s">
        <v>435</v>
      </c>
      <c r="BL57">
        <v>0.6593</v>
      </c>
      <c r="BM57">
        <v>0.69189999999999996</v>
      </c>
      <c r="BN57">
        <v>8.0000000000000004E-4</v>
      </c>
      <c r="BO57" s="16">
        <f t="shared" si="25"/>
        <v>4.9446382526922433E-2</v>
      </c>
      <c r="BZ57" s="97" t="s">
        <v>435</v>
      </c>
      <c r="CA57">
        <v>0.60099999999999998</v>
      </c>
      <c r="CB57">
        <v>0.60470000000000002</v>
      </c>
      <c r="CC57">
        <v>0</v>
      </c>
      <c r="CD57" s="16">
        <f t="shared" si="26"/>
        <v>6.1564059900166999E-3</v>
      </c>
    </row>
    <row r="58" spans="6:82" x14ac:dyDescent="0.25">
      <c r="F58" s="191"/>
      <c r="G58" t="s">
        <v>434</v>
      </c>
      <c r="H58">
        <v>0.47949999999999998</v>
      </c>
      <c r="I58">
        <v>0.50719999999999998</v>
      </c>
      <c r="J58">
        <v>0</v>
      </c>
      <c r="K58" s="16">
        <f t="shared" ref="K58:K60" si="29">(I58-H58)/H58</f>
        <v>5.7768508863399383E-2</v>
      </c>
      <c r="V58" s="97" t="s">
        <v>435</v>
      </c>
      <c r="W58">
        <v>0.50160000000000005</v>
      </c>
      <c r="X58">
        <v>0.56830000000000003</v>
      </c>
      <c r="Y58">
        <v>1.1000000000000001E-3</v>
      </c>
      <c r="Z58" s="16">
        <f t="shared" si="27"/>
        <v>0.13297448165869213</v>
      </c>
      <c r="AJ58" s="97" t="s">
        <v>435</v>
      </c>
      <c r="AK58">
        <v>0.13420000000000001</v>
      </c>
      <c r="AL58">
        <v>0.33929999999999999</v>
      </c>
      <c r="AM58">
        <v>0</v>
      </c>
      <c r="AN58" s="16">
        <f t="shared" si="28"/>
        <v>1.5283159463487328</v>
      </c>
      <c r="AW58" t="s">
        <v>436</v>
      </c>
      <c r="AX58">
        <v>0.38369999999999999</v>
      </c>
      <c r="AY58">
        <v>0.54210000000000003</v>
      </c>
      <c r="AZ58" s="207">
        <v>0</v>
      </c>
      <c r="BA58" s="16">
        <f t="shared" si="24"/>
        <v>0.41282251759186878</v>
      </c>
      <c r="BK58" t="s">
        <v>436</v>
      </c>
      <c r="BL58">
        <v>0.56230000000000002</v>
      </c>
      <c r="BM58">
        <v>0.58430000000000004</v>
      </c>
      <c r="BN58" s="207">
        <v>1.4999999999999999E-2</v>
      </c>
      <c r="BO58" s="16">
        <f t="shared" si="25"/>
        <v>3.9125022230126302E-2</v>
      </c>
      <c r="BZ58" t="s">
        <v>436</v>
      </c>
      <c r="CA58">
        <v>0.58120000000000005</v>
      </c>
      <c r="CB58">
        <v>0.58479999999999999</v>
      </c>
      <c r="CC58">
        <v>0</v>
      </c>
      <c r="CD58" s="16">
        <f t="shared" si="26"/>
        <v>6.1940812112868827E-3</v>
      </c>
    </row>
    <row r="59" spans="6:82" x14ac:dyDescent="0.25">
      <c r="F59" s="191"/>
      <c r="G59" t="s">
        <v>435</v>
      </c>
      <c r="H59">
        <v>0.33350000000000002</v>
      </c>
      <c r="I59">
        <v>0.54400000000000004</v>
      </c>
      <c r="J59">
        <v>0</v>
      </c>
      <c r="K59" s="16">
        <f t="shared" si="29"/>
        <v>0.63118440779610197</v>
      </c>
      <c r="V59" t="s">
        <v>436</v>
      </c>
      <c r="W59">
        <v>0.46850000000000003</v>
      </c>
      <c r="X59">
        <v>0.52280000000000004</v>
      </c>
      <c r="Y59" s="207">
        <v>2.0000000000000001E-4</v>
      </c>
      <c r="Z59" s="16">
        <f t="shared" si="27"/>
        <v>0.11590181430096054</v>
      </c>
      <c r="AJ59" t="s">
        <v>436</v>
      </c>
      <c r="AK59">
        <v>0.1913</v>
      </c>
      <c r="AL59">
        <v>0.39329999999999998</v>
      </c>
      <c r="AM59" s="207">
        <v>0</v>
      </c>
      <c r="AN59" s="16">
        <f t="shared" si="28"/>
        <v>1.0559330893883951</v>
      </c>
    </row>
    <row r="60" spans="6:82" x14ac:dyDescent="0.25">
      <c r="F60" s="191"/>
      <c r="G60" t="s">
        <v>436</v>
      </c>
      <c r="H60">
        <v>0.39079999999999998</v>
      </c>
      <c r="I60">
        <v>0.49380000000000002</v>
      </c>
      <c r="J60">
        <v>0</v>
      </c>
      <c r="K60" s="16">
        <f t="shared" si="29"/>
        <v>0.26356192425793257</v>
      </c>
    </row>
    <row r="62" spans="6:82" x14ac:dyDescent="0.25">
      <c r="H62" t="s">
        <v>611</v>
      </c>
      <c r="W62" t="s">
        <v>614</v>
      </c>
      <c r="AK62" t="s">
        <v>619</v>
      </c>
    </row>
    <row r="63" spans="6:82" x14ac:dyDescent="0.25">
      <c r="H63" t="s">
        <v>437</v>
      </c>
      <c r="I63" t="s">
        <v>438</v>
      </c>
      <c r="J63" t="s">
        <v>439</v>
      </c>
      <c r="K63" t="s">
        <v>441</v>
      </c>
      <c r="W63" t="s">
        <v>437</v>
      </c>
      <c r="X63" t="s">
        <v>438</v>
      </c>
      <c r="Y63" t="s">
        <v>439</v>
      </c>
      <c r="Z63" t="s">
        <v>441</v>
      </c>
      <c r="AK63" t="s">
        <v>437</v>
      </c>
      <c r="AL63" t="s">
        <v>438</v>
      </c>
      <c r="AM63" t="s">
        <v>439</v>
      </c>
      <c r="AN63" t="s">
        <v>441</v>
      </c>
      <c r="AX63" t="s">
        <v>629</v>
      </c>
      <c r="BM63" t="s">
        <v>635</v>
      </c>
    </row>
    <row r="64" spans="6:82" x14ac:dyDescent="0.25">
      <c r="F64" s="190" t="s">
        <v>451</v>
      </c>
      <c r="G64" t="s">
        <v>433</v>
      </c>
      <c r="H64">
        <v>0.48570000000000002</v>
      </c>
      <c r="I64">
        <v>0.50209999999999999</v>
      </c>
      <c r="J64">
        <v>8.0000000000000004E-4</v>
      </c>
      <c r="K64" s="16">
        <f>(I64-H64)/H64</f>
        <v>3.3765698991146738E-2</v>
      </c>
      <c r="V64" t="s">
        <v>433</v>
      </c>
      <c r="W64">
        <v>0.47989999999999999</v>
      </c>
      <c r="X64">
        <v>0.49540000000000001</v>
      </c>
      <c r="Y64" s="83">
        <v>0.21629999999999999</v>
      </c>
      <c r="Z64" s="16">
        <f>(X64-W64)/W64</f>
        <v>3.2298395499062334E-2</v>
      </c>
      <c r="AJ64" t="s">
        <v>433</v>
      </c>
      <c r="AK64">
        <v>0.49</v>
      </c>
      <c r="AL64">
        <v>0.50270000000000004</v>
      </c>
      <c r="AM64">
        <v>3.0999999999999999E-3</v>
      </c>
      <c r="AN64" s="16">
        <f>(AL64-AK64)/AK64</f>
        <v>2.5918367346938868E-2</v>
      </c>
      <c r="AY64" t="s">
        <v>438</v>
      </c>
      <c r="AZ64" t="s">
        <v>439</v>
      </c>
      <c r="BA64" t="s">
        <v>441</v>
      </c>
      <c r="BM64" t="s">
        <v>437</v>
      </c>
      <c r="BN64" t="s">
        <v>438</v>
      </c>
      <c r="BO64" t="s">
        <v>439</v>
      </c>
      <c r="BP64" t="s">
        <v>441</v>
      </c>
      <c r="CA64" t="s">
        <v>637</v>
      </c>
    </row>
    <row r="65" spans="6:82" x14ac:dyDescent="0.25">
      <c r="F65" s="191"/>
      <c r="G65" t="s">
        <v>434</v>
      </c>
      <c r="H65">
        <v>0.49930000000000002</v>
      </c>
      <c r="I65">
        <v>0.50770000000000004</v>
      </c>
      <c r="J65">
        <v>4.6899999999999997E-2</v>
      </c>
      <c r="K65" s="16">
        <f t="shared" ref="K65:K67" si="30">(I65-H65)/H65</f>
        <v>1.6823552974163866E-2</v>
      </c>
      <c r="V65" t="s">
        <v>434</v>
      </c>
      <c r="W65">
        <v>0.49209999999999998</v>
      </c>
      <c r="X65">
        <v>0.50480000000000003</v>
      </c>
      <c r="Y65">
        <v>2.8299999999999999E-2</v>
      </c>
      <c r="Z65" s="16">
        <f t="shared" ref="Z65:Z67" si="31">(X65-W65)/W65</f>
        <v>2.5807762649868005E-2</v>
      </c>
      <c r="AJ65" t="s">
        <v>434</v>
      </c>
      <c r="AK65">
        <v>0.49359999999999998</v>
      </c>
      <c r="AL65">
        <v>0.50180000000000002</v>
      </c>
      <c r="AM65">
        <v>3.6900000000000002E-2</v>
      </c>
      <c r="AN65" s="16">
        <f t="shared" ref="AN65:AN67" si="32">(AL65-AK65)/AK65</f>
        <v>1.6612641815235092E-2</v>
      </c>
      <c r="AW65" t="s">
        <v>433</v>
      </c>
      <c r="AX65">
        <v>0.4884</v>
      </c>
      <c r="AY65">
        <v>0.50049999999999994</v>
      </c>
      <c r="AZ65" s="207">
        <v>1.03E-2</v>
      </c>
      <c r="BA65" s="16">
        <f>(AY65-AX65)/AX65</f>
        <v>2.4774774774774661E-2</v>
      </c>
      <c r="BL65" t="s">
        <v>433</v>
      </c>
      <c r="BM65">
        <v>0.48570000000000002</v>
      </c>
      <c r="BN65">
        <v>0.505</v>
      </c>
      <c r="BO65" s="207">
        <v>0</v>
      </c>
      <c r="BP65" s="16">
        <f>(BN65-BM65)/BM65</f>
        <v>3.9736462837142231E-2</v>
      </c>
      <c r="CA65" t="s">
        <v>437</v>
      </c>
      <c r="CB65" t="s">
        <v>438</v>
      </c>
      <c r="CC65" t="s">
        <v>439</v>
      </c>
      <c r="CD65" t="s">
        <v>441</v>
      </c>
    </row>
    <row r="66" spans="6:82" x14ac:dyDescent="0.25">
      <c r="F66" s="191"/>
      <c r="G66" t="s">
        <v>435</v>
      </c>
      <c r="H66">
        <v>0.49730000000000002</v>
      </c>
      <c r="I66">
        <v>0.50829999999999997</v>
      </c>
      <c r="J66" s="83">
        <v>9.0200000000000002E-2</v>
      </c>
      <c r="K66" s="16">
        <f t="shared" si="30"/>
        <v>2.2119445003016196E-2</v>
      </c>
      <c r="V66" s="97" t="s">
        <v>435</v>
      </c>
      <c r="W66">
        <v>0.49149999999999999</v>
      </c>
      <c r="X66">
        <v>0.505</v>
      </c>
      <c r="Y66">
        <v>1.6199999999999999E-2</v>
      </c>
      <c r="Z66" s="16">
        <f t="shared" si="31"/>
        <v>2.7466937945066151E-2</v>
      </c>
      <c r="AJ66" s="97" t="s">
        <v>435</v>
      </c>
      <c r="AK66">
        <v>0.49340000000000001</v>
      </c>
      <c r="AL66">
        <v>0.50180000000000002</v>
      </c>
      <c r="AM66">
        <v>3.5499999999999997E-2</v>
      </c>
      <c r="AN66" s="16">
        <f t="shared" si="32"/>
        <v>1.7024726388325938E-2</v>
      </c>
      <c r="AW66" t="s">
        <v>434</v>
      </c>
      <c r="AX66">
        <v>0.49719999999999998</v>
      </c>
      <c r="AY66" s="207">
        <v>0.50590000000000002</v>
      </c>
      <c r="AZ66" s="207">
        <v>4.2900000000000001E-2</v>
      </c>
      <c r="BA66" s="208">
        <f t="shared" ref="BA66:BA68" si="33">(AY66-AX66)/AX66</f>
        <v>1.7497988736926873E-2</v>
      </c>
      <c r="BL66" t="s">
        <v>434</v>
      </c>
      <c r="BM66" s="207">
        <v>0.48580000000000001</v>
      </c>
      <c r="BN66" s="207">
        <v>0.50509999999999999</v>
      </c>
      <c r="BO66" s="207">
        <v>0</v>
      </c>
      <c r="BP66" s="208">
        <f t="shared" ref="BP66:BP68" si="34">(BN66-BM66)/BM66</f>
        <v>3.9728283244133356E-2</v>
      </c>
      <c r="BZ66" t="s">
        <v>433</v>
      </c>
      <c r="CA66">
        <v>0.49819999999999998</v>
      </c>
      <c r="CB66">
        <v>0.50729999999999997</v>
      </c>
      <c r="CC66" s="207">
        <v>3.6499999999999998E-2</v>
      </c>
      <c r="CD66" s="16">
        <f>(CB66-CA66)/CA66</f>
        <v>1.826575672420714E-2</v>
      </c>
    </row>
    <row r="67" spans="6:82" x14ac:dyDescent="0.25">
      <c r="F67" s="191"/>
      <c r="G67" t="s">
        <v>436</v>
      </c>
      <c r="H67">
        <v>0.4304</v>
      </c>
      <c r="I67">
        <v>0.49530000000000002</v>
      </c>
      <c r="J67">
        <v>0</v>
      </c>
      <c r="K67" s="16">
        <f t="shared" si="30"/>
        <v>0.15078996282527884</v>
      </c>
      <c r="V67" t="s">
        <v>436</v>
      </c>
      <c r="W67">
        <v>0.47539999999999999</v>
      </c>
      <c r="X67">
        <v>0.49199999999999999</v>
      </c>
      <c r="Y67" s="207">
        <v>4.3E-3</v>
      </c>
      <c r="Z67" s="16">
        <f t="shared" si="31"/>
        <v>3.4917963819941111E-2</v>
      </c>
      <c r="AJ67" t="s">
        <v>436</v>
      </c>
      <c r="AK67">
        <v>0.48680000000000001</v>
      </c>
      <c r="AL67">
        <v>0.49990000000000001</v>
      </c>
      <c r="AM67" s="207">
        <v>3.3999999999999998E-3</v>
      </c>
      <c r="AN67" s="16">
        <f t="shared" si="32"/>
        <v>2.6910435497124074E-2</v>
      </c>
      <c r="AW67" s="97" t="s">
        <v>435</v>
      </c>
      <c r="AX67">
        <v>0.49719999999999998</v>
      </c>
      <c r="AY67">
        <v>0.50590000000000002</v>
      </c>
      <c r="AZ67" s="207">
        <v>4.3799999999999999E-2</v>
      </c>
      <c r="BA67" s="16">
        <f t="shared" si="33"/>
        <v>1.7497988736926873E-2</v>
      </c>
      <c r="BL67" s="97" t="s">
        <v>435</v>
      </c>
      <c r="BM67">
        <v>0.48559999999999998</v>
      </c>
      <c r="BN67">
        <v>0.50529999999999997</v>
      </c>
      <c r="BO67">
        <v>0</v>
      </c>
      <c r="BP67" s="16">
        <f t="shared" si="34"/>
        <v>4.0568369028006583E-2</v>
      </c>
      <c r="BZ67" t="s">
        <v>434</v>
      </c>
      <c r="CA67" s="207">
        <v>0.49969999999999998</v>
      </c>
      <c r="CB67" s="207">
        <v>0.50890000000000002</v>
      </c>
      <c r="CC67" s="207">
        <v>3.9699999999999999E-2</v>
      </c>
      <c r="CD67" s="208">
        <f t="shared" ref="CD67:CD69" si="35">(CB67-CA67)/CA67</f>
        <v>1.8411046627976869E-2</v>
      </c>
    </row>
    <row r="68" spans="6:82" x14ac:dyDescent="0.25">
      <c r="AW68" t="s">
        <v>436</v>
      </c>
      <c r="AX68">
        <v>0.48709999999999998</v>
      </c>
      <c r="AY68">
        <v>0.50029999999999997</v>
      </c>
      <c r="AZ68" s="207">
        <v>6.3E-3</v>
      </c>
      <c r="BA68" s="16">
        <f t="shared" si="33"/>
        <v>2.7099158283719955E-2</v>
      </c>
      <c r="BL68" t="s">
        <v>436</v>
      </c>
      <c r="BM68">
        <v>0.48380000000000001</v>
      </c>
      <c r="BN68">
        <v>0.50039999999999996</v>
      </c>
      <c r="BO68" s="207">
        <v>0</v>
      </c>
      <c r="BP68" s="16">
        <f t="shared" si="34"/>
        <v>3.4311699049193775E-2</v>
      </c>
      <c r="BZ68" s="97" t="s">
        <v>435</v>
      </c>
      <c r="CA68">
        <v>0.49980000000000002</v>
      </c>
      <c r="CB68">
        <v>0.50890000000000002</v>
      </c>
      <c r="CC68">
        <v>3.9E-2</v>
      </c>
      <c r="CD68" s="16">
        <f t="shared" si="35"/>
        <v>1.820728291316526E-2</v>
      </c>
    </row>
    <row r="69" spans="6:82" x14ac:dyDescent="0.25">
      <c r="BZ69" t="s">
        <v>436</v>
      </c>
      <c r="CA69">
        <v>0.49769999999999998</v>
      </c>
      <c r="CB69">
        <v>0.50660000000000005</v>
      </c>
      <c r="CC69">
        <v>4.0500000000000001E-2</v>
      </c>
      <c r="CD69" s="16">
        <f t="shared" si="35"/>
        <v>1.7882258388587653E-2</v>
      </c>
    </row>
    <row r="73" spans="6:82" x14ac:dyDescent="0.25">
      <c r="CA73" t="s">
        <v>639</v>
      </c>
    </row>
    <row r="74" spans="6:82" x14ac:dyDescent="0.25">
      <c r="G74" t="s">
        <v>610</v>
      </c>
      <c r="AX74" t="s">
        <v>624</v>
      </c>
      <c r="CA74" t="s">
        <v>437</v>
      </c>
      <c r="CB74" t="s">
        <v>438</v>
      </c>
      <c r="CC74" t="s">
        <v>439</v>
      </c>
      <c r="CD74" t="s">
        <v>441</v>
      </c>
    </row>
    <row r="75" spans="6:82" x14ac:dyDescent="0.25">
      <c r="H75" t="s">
        <v>437</v>
      </c>
      <c r="I75" t="s">
        <v>438</v>
      </c>
      <c r="J75" t="s">
        <v>439</v>
      </c>
      <c r="K75" t="s">
        <v>441</v>
      </c>
      <c r="W75" t="s">
        <v>617</v>
      </c>
      <c r="AK75" t="s">
        <v>622</v>
      </c>
      <c r="AY75" t="s">
        <v>438</v>
      </c>
      <c r="AZ75" t="s">
        <v>439</v>
      </c>
      <c r="BA75" t="s">
        <v>441</v>
      </c>
      <c r="BL75" t="s">
        <v>633</v>
      </c>
      <c r="BZ75" t="s">
        <v>433</v>
      </c>
      <c r="CA75">
        <v>0.12429999999999999</v>
      </c>
      <c r="CB75">
        <v>0.13020000000000001</v>
      </c>
      <c r="CC75" s="207">
        <v>4.5600000000000002E-2</v>
      </c>
      <c r="CD75" s="16">
        <f>(CB75-CA75)/CA75</f>
        <v>4.7465808527755567E-2</v>
      </c>
    </row>
    <row r="76" spans="6:82" x14ac:dyDescent="0.25">
      <c r="F76" s="190" t="s">
        <v>452</v>
      </c>
      <c r="G76" t="s">
        <v>433</v>
      </c>
      <c r="H76">
        <v>0.10580000000000001</v>
      </c>
      <c r="I76">
        <v>0.1108</v>
      </c>
      <c r="J76">
        <v>4.6800000000000001E-2</v>
      </c>
      <c r="K76" s="16">
        <f>(I76-H76)/H76</f>
        <v>4.7258979206049059E-2</v>
      </c>
      <c r="W76" t="s">
        <v>437</v>
      </c>
      <c r="X76" t="s">
        <v>438</v>
      </c>
      <c r="Y76" t="s">
        <v>439</v>
      </c>
      <c r="Z76" t="s">
        <v>441</v>
      </c>
      <c r="AK76" t="s">
        <v>437</v>
      </c>
      <c r="AL76" t="s">
        <v>438</v>
      </c>
      <c r="AM76" t="s">
        <v>439</v>
      </c>
      <c r="AN76" t="s">
        <v>441</v>
      </c>
      <c r="AW76" t="s">
        <v>433</v>
      </c>
      <c r="AX76">
        <v>0.13239999999999999</v>
      </c>
      <c r="AY76">
        <v>0.13450000000000001</v>
      </c>
      <c r="AZ76" s="207">
        <v>6.4000000000000003E-3</v>
      </c>
      <c r="BA76" s="16">
        <f>(AY76-AX76)/AX76</f>
        <v>1.5861027190332468E-2</v>
      </c>
      <c r="BL76" t="s">
        <v>437</v>
      </c>
      <c r="BM76" t="s">
        <v>438</v>
      </c>
      <c r="BN76" t="s">
        <v>439</v>
      </c>
      <c r="BO76" t="s">
        <v>441</v>
      </c>
      <c r="BZ76" t="s">
        <v>434</v>
      </c>
      <c r="CA76" s="207">
        <v>0.1202</v>
      </c>
      <c r="CB76" s="207">
        <v>0.12640000000000001</v>
      </c>
      <c r="CC76" s="207">
        <v>4.1399999999999999E-2</v>
      </c>
      <c r="CD76" s="208">
        <f t="shared" ref="CD76:CD78" si="36">(CB76-CA76)/CA76</f>
        <v>5.1580698835274635E-2</v>
      </c>
    </row>
    <row r="77" spans="6:82" x14ac:dyDescent="0.25">
      <c r="F77" s="191"/>
      <c r="G77" t="s">
        <v>434</v>
      </c>
      <c r="H77">
        <v>0.1047</v>
      </c>
      <c r="I77">
        <v>0.1105</v>
      </c>
      <c r="J77">
        <v>2.3699999999999999E-2</v>
      </c>
      <c r="K77" s="16">
        <f t="shared" ref="K77:K79" si="37">(I77-H77)/H77</f>
        <v>5.5396370582616997E-2</v>
      </c>
      <c r="V77" t="s">
        <v>433</v>
      </c>
      <c r="W77">
        <v>0.1157</v>
      </c>
      <c r="X77">
        <v>0.1255</v>
      </c>
      <c r="Y77">
        <v>1E-4</v>
      </c>
      <c r="Z77" s="16">
        <f>(X77-W77)/W77</f>
        <v>8.4701815038893721E-2</v>
      </c>
      <c r="AJ77" t="s">
        <v>433</v>
      </c>
      <c r="AK77">
        <v>0.1033</v>
      </c>
      <c r="AL77">
        <v>0.1038</v>
      </c>
      <c r="AM77">
        <v>4.5400000000000003E-2</v>
      </c>
      <c r="AN77" s="16">
        <f>(AL77-AK77)/AK77</f>
        <v>4.8402710551790941E-3</v>
      </c>
      <c r="AW77" t="s">
        <v>434</v>
      </c>
      <c r="AX77">
        <v>0.14130000000000001</v>
      </c>
      <c r="AY77" s="207">
        <v>0.14369999999999999</v>
      </c>
      <c r="AZ77" s="207">
        <v>3.3E-3</v>
      </c>
      <c r="BA77" s="208">
        <f t="shared" ref="BA77:BA79" si="38">(AY77-AX77)/AX77</f>
        <v>1.698513800424618E-2</v>
      </c>
      <c r="BK77" t="s">
        <v>433</v>
      </c>
      <c r="BL77">
        <v>9.3200000000000005E-2</v>
      </c>
      <c r="BM77">
        <v>9.6500000000000002E-2</v>
      </c>
      <c r="BN77" s="207">
        <v>3.09E-2</v>
      </c>
      <c r="BO77" s="16">
        <f>(BM77-BL77)/BL77</f>
        <v>3.5407725321888385E-2</v>
      </c>
      <c r="BZ77" s="97" t="s">
        <v>435</v>
      </c>
      <c r="CA77">
        <v>0.12139999999999999</v>
      </c>
      <c r="CB77">
        <v>0.1275</v>
      </c>
      <c r="CC77">
        <v>4.9500000000000002E-2</v>
      </c>
      <c r="CD77" s="16">
        <f t="shared" si="36"/>
        <v>5.0247116968698588E-2</v>
      </c>
    </row>
    <row r="78" spans="6:82" x14ac:dyDescent="0.25">
      <c r="F78" s="191"/>
      <c r="G78" s="97" t="s">
        <v>435</v>
      </c>
      <c r="H78">
        <v>0.10290000000000001</v>
      </c>
      <c r="I78">
        <v>0.11070000000000001</v>
      </c>
      <c r="J78">
        <v>1.09E-2</v>
      </c>
      <c r="K78" s="16">
        <f t="shared" si="37"/>
        <v>7.5801749271137031E-2</v>
      </c>
      <c r="V78" t="s">
        <v>434</v>
      </c>
      <c r="W78">
        <v>0.12709999999999999</v>
      </c>
      <c r="X78">
        <v>0.13469999999999999</v>
      </c>
      <c r="Y78">
        <v>3.3E-3</v>
      </c>
      <c r="Z78" s="16">
        <f t="shared" ref="Z78:Z80" si="39">(X78-W78)/W78</f>
        <v>5.9795436664044029E-2</v>
      </c>
      <c r="AJ78" t="s">
        <v>434</v>
      </c>
      <c r="AK78">
        <v>0.1111</v>
      </c>
      <c r="AL78">
        <v>0.112</v>
      </c>
      <c r="AM78">
        <v>3.09E-2</v>
      </c>
      <c r="AN78" s="16">
        <f t="shared" ref="AN78:AN80" si="40">(AL78-AK78)/AK78</f>
        <v>8.1008100810080821E-3</v>
      </c>
      <c r="AW78" s="97" t="s">
        <v>435</v>
      </c>
      <c r="AX78">
        <v>0.1295</v>
      </c>
      <c r="AY78">
        <v>0.13139999999999999</v>
      </c>
      <c r="AZ78" s="207">
        <v>1.77E-2</v>
      </c>
      <c r="BA78" s="16">
        <f t="shared" si="38"/>
        <v>1.4671814671814555E-2</v>
      </c>
      <c r="BK78" t="s">
        <v>434</v>
      </c>
      <c r="BL78" s="207">
        <v>9.6100000000000005E-2</v>
      </c>
      <c r="BM78" s="207">
        <v>0.10059999999999999</v>
      </c>
      <c r="BN78" s="207">
        <v>1.2200000000000001E-2</v>
      </c>
      <c r="BO78" s="208">
        <f t="shared" ref="BO78:BO80" si="41">(BM78-BL78)/BL78</f>
        <v>4.6826222684703329E-2</v>
      </c>
      <c r="BZ78" t="s">
        <v>436</v>
      </c>
      <c r="CA78">
        <v>0.1186</v>
      </c>
      <c r="CB78">
        <v>0.1244</v>
      </c>
      <c r="CC78" s="83">
        <v>5.04E-2</v>
      </c>
      <c r="CD78" s="16">
        <f t="shared" si="36"/>
        <v>4.8903878583473857E-2</v>
      </c>
    </row>
    <row r="79" spans="6:82" x14ac:dyDescent="0.25">
      <c r="F79" s="191"/>
      <c r="G79" t="s">
        <v>436</v>
      </c>
      <c r="H79">
        <v>9.7299999999999998E-2</v>
      </c>
      <c r="I79">
        <v>0.10349999999999999</v>
      </c>
      <c r="J79">
        <v>1.67E-2</v>
      </c>
      <c r="K79" s="16">
        <f t="shared" si="37"/>
        <v>6.3720452209660813E-2</v>
      </c>
      <c r="V79" s="97" t="s">
        <v>435</v>
      </c>
      <c r="W79">
        <v>7.2700000000000001E-2</v>
      </c>
      <c r="X79">
        <v>8.9099999999999999E-2</v>
      </c>
      <c r="Y79">
        <v>1.0699999999999999E-2</v>
      </c>
      <c r="Z79" s="16">
        <f t="shared" si="39"/>
        <v>0.22558459422283353</v>
      </c>
      <c r="AJ79" s="97" t="s">
        <v>435</v>
      </c>
      <c r="AK79">
        <v>1.14E-2</v>
      </c>
      <c r="AL79">
        <v>1.4E-2</v>
      </c>
      <c r="AM79">
        <v>2.76E-2</v>
      </c>
      <c r="AN79" s="16">
        <f t="shared" si="40"/>
        <v>0.22807017543859648</v>
      </c>
      <c r="AW79" t="s">
        <v>436</v>
      </c>
      <c r="AX79">
        <v>0.13159999999999999</v>
      </c>
      <c r="AY79">
        <v>0.1338</v>
      </c>
      <c r="AZ79" s="207">
        <v>3.8E-3</v>
      </c>
      <c r="BA79" s="16">
        <f t="shared" si="38"/>
        <v>1.6717325227963584E-2</v>
      </c>
      <c r="BK79" s="97" t="s">
        <v>435</v>
      </c>
      <c r="BL79">
        <v>8.8200000000000001E-2</v>
      </c>
      <c r="BM79">
        <v>9.1499999999999998E-2</v>
      </c>
      <c r="BN79">
        <v>1.5800000000000002E-2</v>
      </c>
      <c r="BO79" s="16">
        <f t="shared" si="41"/>
        <v>3.741496598639453E-2</v>
      </c>
    </row>
    <row r="80" spans="6:82" x14ac:dyDescent="0.25">
      <c r="V80" t="s">
        <v>436</v>
      </c>
      <c r="W80">
        <v>6.6500000000000004E-2</v>
      </c>
      <c r="X80">
        <v>9.2600000000000002E-2</v>
      </c>
      <c r="Y80" s="207">
        <v>0</v>
      </c>
      <c r="Z80" s="16">
        <f t="shared" si="39"/>
        <v>0.39248120300751876</v>
      </c>
      <c r="AJ80" t="s">
        <v>436</v>
      </c>
      <c r="AK80">
        <v>2.0799999999999999E-2</v>
      </c>
      <c r="AL80">
        <v>2.23E-2</v>
      </c>
      <c r="AM80" s="207">
        <v>2.1399999999999999E-2</v>
      </c>
      <c r="AN80" s="16">
        <f t="shared" si="40"/>
        <v>7.2115384615384678E-2</v>
      </c>
      <c r="BK80" t="s">
        <v>436</v>
      </c>
      <c r="BL80">
        <v>8.7599999999999997E-2</v>
      </c>
      <c r="BM80">
        <v>9.1800000000000007E-2</v>
      </c>
      <c r="BN80" s="207">
        <v>7.4999999999999997E-3</v>
      </c>
      <c r="BO80" s="16">
        <f t="shared" si="41"/>
        <v>4.7945205479452163E-2</v>
      </c>
    </row>
  </sheetData>
  <mergeCells count="6">
    <mergeCell ref="F27:F30"/>
    <mergeCell ref="F38:F41"/>
    <mergeCell ref="F48:F51"/>
    <mergeCell ref="F57:F60"/>
    <mergeCell ref="F76:F79"/>
    <mergeCell ref="F64:F67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94930-A551-456D-AE1D-478424F087BD}">
  <dimension ref="B5:AK53"/>
  <sheetViews>
    <sheetView topLeftCell="L10" zoomScale="70" zoomScaleNormal="70" workbookViewId="0">
      <selection activeCell="S6" sqref="S6:X30"/>
    </sheetView>
  </sheetViews>
  <sheetFormatPr defaultRowHeight="15" x14ac:dyDescent="0.25"/>
  <cols>
    <col min="2" max="3" width="12" bestFit="1" customWidth="1"/>
    <col min="4" max="4" width="12" customWidth="1"/>
    <col min="5" max="5" width="44.42578125" bestFit="1" customWidth="1"/>
    <col min="6" max="6" width="9.7109375" bestFit="1" customWidth="1"/>
    <col min="7" max="7" width="5.7109375" bestFit="1" customWidth="1"/>
    <col min="8" max="8" width="16.42578125" bestFit="1" customWidth="1"/>
    <col min="9" max="9" width="22.140625" bestFit="1" customWidth="1"/>
    <col min="10" max="10" width="13.7109375" bestFit="1" customWidth="1"/>
    <col min="11" max="11" width="7.28515625" bestFit="1" customWidth="1"/>
    <col min="12" max="12" width="44.42578125" bestFit="1" customWidth="1"/>
    <col min="19" max="19" width="40.28515625" bestFit="1" customWidth="1"/>
    <col min="21" max="21" width="7.7109375" bestFit="1" customWidth="1"/>
    <col min="22" max="22" width="8.7109375" bestFit="1" customWidth="1"/>
    <col min="23" max="23" width="5.7109375" bestFit="1" customWidth="1"/>
    <col min="32" max="32" width="28.85546875" customWidth="1"/>
    <col min="33" max="33" width="10.28515625" bestFit="1" customWidth="1"/>
    <col min="34" max="34" width="8.42578125" customWidth="1"/>
    <col min="35" max="36" width="18.5703125" bestFit="1" customWidth="1"/>
    <col min="37" max="37" width="16.7109375" customWidth="1"/>
  </cols>
  <sheetData>
    <row r="5" spans="5:37" x14ac:dyDescent="0.25">
      <c r="AI5" t="s">
        <v>157</v>
      </c>
      <c r="AJ5" t="s">
        <v>151</v>
      </c>
      <c r="AK5" t="s">
        <v>152</v>
      </c>
    </row>
    <row r="6" spans="5:37" ht="90" x14ac:dyDescent="0.25">
      <c r="E6" s="29" t="s">
        <v>0</v>
      </c>
      <c r="F6" s="30" t="s">
        <v>78</v>
      </c>
      <c r="G6" s="30" t="s">
        <v>68</v>
      </c>
      <c r="H6" s="30" t="s">
        <v>201</v>
      </c>
      <c r="I6" s="30" t="s">
        <v>163</v>
      </c>
      <c r="J6" s="30" t="s">
        <v>202</v>
      </c>
      <c r="K6" s="30" t="s">
        <v>67</v>
      </c>
      <c r="S6" s="29" t="s">
        <v>0</v>
      </c>
      <c r="T6" s="30" t="s">
        <v>78</v>
      </c>
      <c r="U6" s="30" t="s">
        <v>125</v>
      </c>
      <c r="V6" s="30" t="s">
        <v>126</v>
      </c>
      <c r="W6" s="30" t="s">
        <v>68</v>
      </c>
      <c r="X6" s="30" t="s">
        <v>67</v>
      </c>
      <c r="AF6" s="29" t="s">
        <v>0</v>
      </c>
      <c r="AG6" s="30" t="s">
        <v>156</v>
      </c>
      <c r="AH6" s="30" t="s">
        <v>68</v>
      </c>
      <c r="AI6" s="30" t="s">
        <v>67</v>
      </c>
      <c r="AJ6" s="30" t="s">
        <v>67</v>
      </c>
      <c r="AK6" s="30" t="s">
        <v>67</v>
      </c>
    </row>
    <row r="7" spans="5:37" x14ac:dyDescent="0.25">
      <c r="E7" s="121" t="s">
        <v>108</v>
      </c>
      <c r="F7" s="121" t="s">
        <v>109</v>
      </c>
      <c r="G7" s="1" t="s">
        <v>3</v>
      </c>
      <c r="H7" s="35" t="s">
        <v>188</v>
      </c>
      <c r="I7" s="31" t="s">
        <v>189</v>
      </c>
      <c r="J7" s="41">
        <f t="shared" ref="J7:J27" si="0">(I7-H7)/H7</f>
        <v>0.22952057380143434</v>
      </c>
      <c r="K7" s="31" t="s">
        <v>85</v>
      </c>
      <c r="S7" s="144" t="s">
        <v>127</v>
      </c>
      <c r="T7" s="121" t="s">
        <v>128</v>
      </c>
      <c r="U7" s="144">
        <v>1</v>
      </c>
      <c r="V7" s="144">
        <v>12</v>
      </c>
      <c r="W7" s="1" t="s">
        <v>3</v>
      </c>
      <c r="X7" s="31" t="s">
        <v>130</v>
      </c>
      <c r="AF7" s="121" t="s">
        <v>108</v>
      </c>
      <c r="AG7" s="121" t="s">
        <v>109</v>
      </c>
      <c r="AH7" s="1" t="s">
        <v>3</v>
      </c>
      <c r="AI7" s="31" t="s">
        <v>85</v>
      </c>
      <c r="AJ7" s="35" t="s">
        <v>147</v>
      </c>
      <c r="AK7" s="7">
        <v>1</v>
      </c>
    </row>
    <row r="8" spans="5:37" x14ac:dyDescent="0.25">
      <c r="E8" s="122"/>
      <c r="F8" s="122"/>
      <c r="G8" s="1" t="s">
        <v>4</v>
      </c>
      <c r="H8" s="35" t="s">
        <v>190</v>
      </c>
      <c r="I8" s="31" t="s">
        <v>191</v>
      </c>
      <c r="J8" s="41">
        <f t="shared" si="0"/>
        <v>1.5095828635851183</v>
      </c>
      <c r="K8" s="31" t="s">
        <v>85</v>
      </c>
      <c r="S8" s="145"/>
      <c r="T8" s="122"/>
      <c r="U8" s="145"/>
      <c r="V8" s="145"/>
      <c r="W8" s="1" t="s">
        <v>4</v>
      </c>
      <c r="X8" s="31" t="s">
        <v>129</v>
      </c>
      <c r="AF8" s="122"/>
      <c r="AG8" s="122"/>
      <c r="AH8" s="1" t="s">
        <v>4</v>
      </c>
      <c r="AI8" s="31" t="s">
        <v>85</v>
      </c>
      <c r="AJ8" s="35" t="s">
        <v>145</v>
      </c>
      <c r="AK8" s="7">
        <v>1</v>
      </c>
    </row>
    <row r="9" spans="5:37" x14ac:dyDescent="0.25">
      <c r="E9" s="122"/>
      <c r="F9" s="122"/>
      <c r="G9" s="1" t="s">
        <v>5</v>
      </c>
      <c r="H9" s="35" t="s">
        <v>192</v>
      </c>
      <c r="I9" s="31" t="s">
        <v>193</v>
      </c>
      <c r="J9" s="41">
        <f t="shared" si="0"/>
        <v>1.387820512820513</v>
      </c>
      <c r="K9" s="31" t="s">
        <v>85</v>
      </c>
      <c r="S9" s="146"/>
      <c r="T9" s="122"/>
      <c r="U9" s="146"/>
      <c r="V9" s="146"/>
      <c r="W9" s="1" t="s">
        <v>5</v>
      </c>
      <c r="X9" s="31" t="s">
        <v>159</v>
      </c>
      <c r="AF9" s="122"/>
      <c r="AG9" s="122"/>
      <c r="AH9" s="1" t="s">
        <v>5</v>
      </c>
      <c r="AI9" s="31" t="s">
        <v>85</v>
      </c>
      <c r="AJ9" s="35" t="s">
        <v>146</v>
      </c>
      <c r="AK9" s="7">
        <v>1</v>
      </c>
    </row>
    <row r="10" spans="5:37" x14ac:dyDescent="0.25">
      <c r="E10" s="121" t="s">
        <v>110</v>
      </c>
      <c r="F10" s="127" t="s">
        <v>49</v>
      </c>
      <c r="G10" s="1" t="s">
        <v>3</v>
      </c>
      <c r="H10" s="35" t="s">
        <v>182</v>
      </c>
      <c r="I10" s="31" t="s">
        <v>183</v>
      </c>
      <c r="J10" s="41">
        <f t="shared" si="0"/>
        <v>6.1937308508130964E-2</v>
      </c>
      <c r="K10" s="31" t="s">
        <v>85</v>
      </c>
      <c r="S10" s="150" t="s">
        <v>110</v>
      </c>
      <c r="T10" s="127" t="s">
        <v>49</v>
      </c>
      <c r="U10" s="144">
        <v>11</v>
      </c>
      <c r="V10" s="144">
        <v>7</v>
      </c>
      <c r="W10" s="1" t="s">
        <v>3</v>
      </c>
      <c r="X10" s="31" t="s">
        <v>85</v>
      </c>
      <c r="AF10" s="121" t="s">
        <v>110</v>
      </c>
      <c r="AG10" s="127" t="s">
        <v>49</v>
      </c>
      <c r="AH10" s="1" t="s">
        <v>3</v>
      </c>
      <c r="AI10" s="31" t="s">
        <v>85</v>
      </c>
      <c r="AJ10" s="35" t="s">
        <v>150</v>
      </c>
      <c r="AK10" s="2">
        <v>0</v>
      </c>
    </row>
    <row r="11" spans="5:37" x14ac:dyDescent="0.25">
      <c r="E11" s="122"/>
      <c r="F11" s="128"/>
      <c r="G11" s="1" t="s">
        <v>4</v>
      </c>
      <c r="H11" s="35" t="s">
        <v>184</v>
      </c>
      <c r="I11" s="31" t="s">
        <v>185</v>
      </c>
      <c r="J11" s="41">
        <f t="shared" si="0"/>
        <v>0.88105726872246692</v>
      </c>
      <c r="K11" s="31" t="s">
        <v>85</v>
      </c>
      <c r="S11" s="151"/>
      <c r="T11" s="128"/>
      <c r="U11" s="145"/>
      <c r="V11" s="145"/>
      <c r="W11" s="1" t="s">
        <v>4</v>
      </c>
      <c r="X11" s="31" t="s">
        <v>85</v>
      </c>
      <c r="AF11" s="122"/>
      <c r="AG11" s="128"/>
      <c r="AH11" s="1" t="s">
        <v>4</v>
      </c>
      <c r="AI11" s="31" t="s">
        <v>85</v>
      </c>
      <c r="AJ11" s="35" t="s">
        <v>149</v>
      </c>
      <c r="AK11" s="2">
        <v>0</v>
      </c>
    </row>
    <row r="12" spans="5:37" x14ac:dyDescent="0.25">
      <c r="E12" s="122"/>
      <c r="F12" s="128"/>
      <c r="G12" s="1" t="s">
        <v>5</v>
      </c>
      <c r="H12" s="35" t="s">
        <v>186</v>
      </c>
      <c r="I12" s="31" t="s">
        <v>187</v>
      </c>
      <c r="J12" s="41">
        <f t="shared" si="0"/>
        <v>0.75193798449612392</v>
      </c>
      <c r="K12" s="31" t="s">
        <v>65</v>
      </c>
      <c r="S12" s="152"/>
      <c r="T12" s="128"/>
      <c r="U12" s="146"/>
      <c r="V12" s="146"/>
      <c r="W12" s="1" t="s">
        <v>5</v>
      </c>
      <c r="X12" s="31" t="s">
        <v>65</v>
      </c>
      <c r="AF12" s="122"/>
      <c r="AG12" s="128"/>
      <c r="AH12" s="1" t="s">
        <v>5</v>
      </c>
      <c r="AI12" s="31" t="s">
        <v>65</v>
      </c>
      <c r="AJ12" s="35" t="s">
        <v>148</v>
      </c>
      <c r="AK12" s="2">
        <v>0</v>
      </c>
    </row>
    <row r="13" spans="5:37" x14ac:dyDescent="0.25">
      <c r="E13" s="121" t="s">
        <v>111</v>
      </c>
      <c r="F13" s="127" t="s">
        <v>112</v>
      </c>
      <c r="G13" s="1" t="s">
        <v>3</v>
      </c>
      <c r="H13" s="38">
        <v>0.6391</v>
      </c>
      <c r="I13" s="4">
        <v>0.64139999999999997</v>
      </c>
      <c r="J13" s="41">
        <f t="shared" si="0"/>
        <v>3.5988108277264412E-3</v>
      </c>
      <c r="K13" s="4">
        <v>4.3099999999999999E-2</v>
      </c>
      <c r="S13" s="147" t="s">
        <v>111</v>
      </c>
      <c r="T13" s="153" t="s">
        <v>112</v>
      </c>
      <c r="U13" s="147">
        <v>8</v>
      </c>
      <c r="V13" s="147">
        <v>1</v>
      </c>
      <c r="W13" s="39" t="s">
        <v>3</v>
      </c>
      <c r="X13" s="40" t="s">
        <v>85</v>
      </c>
      <c r="AF13" s="121" t="s">
        <v>111</v>
      </c>
      <c r="AG13" s="127" t="s">
        <v>112</v>
      </c>
      <c r="AH13" s="1" t="s">
        <v>3</v>
      </c>
      <c r="AI13" s="4">
        <v>4.3099999999999999E-2</v>
      </c>
      <c r="AJ13" s="35" t="s">
        <v>142</v>
      </c>
      <c r="AK13" s="2">
        <v>0</v>
      </c>
    </row>
    <row r="14" spans="5:37" x14ac:dyDescent="0.25">
      <c r="E14" s="122"/>
      <c r="F14" s="128"/>
      <c r="G14" s="1" t="s">
        <v>4</v>
      </c>
      <c r="H14" s="35" t="s">
        <v>178</v>
      </c>
      <c r="I14" s="31" t="s">
        <v>179</v>
      </c>
      <c r="J14" s="41">
        <f t="shared" si="0"/>
        <v>0.52531645569620233</v>
      </c>
      <c r="K14" s="31" t="s">
        <v>113</v>
      </c>
      <c r="S14" s="148"/>
      <c r="T14" s="154"/>
      <c r="U14" s="148"/>
      <c r="V14" s="148"/>
      <c r="W14" s="39" t="s">
        <v>4</v>
      </c>
      <c r="X14" s="40" t="s">
        <v>85</v>
      </c>
      <c r="AF14" s="122"/>
      <c r="AG14" s="128"/>
      <c r="AH14" s="1" t="s">
        <v>4</v>
      </c>
      <c r="AI14" s="31" t="s">
        <v>113</v>
      </c>
      <c r="AJ14" s="35" t="s">
        <v>140</v>
      </c>
      <c r="AK14" s="7">
        <v>2.0000000000000001E-4</v>
      </c>
    </row>
    <row r="15" spans="5:37" x14ac:dyDescent="0.25">
      <c r="E15" s="122"/>
      <c r="F15" s="128"/>
      <c r="G15" s="1" t="s">
        <v>5</v>
      </c>
      <c r="H15" s="35" t="s">
        <v>180</v>
      </c>
      <c r="I15" s="31" t="s">
        <v>181</v>
      </c>
      <c r="J15" s="41">
        <f t="shared" si="0"/>
        <v>0.33492822966507191</v>
      </c>
      <c r="K15" s="31" t="s">
        <v>114</v>
      </c>
      <c r="S15" s="149"/>
      <c r="T15" s="154"/>
      <c r="U15" s="149"/>
      <c r="V15" s="149"/>
      <c r="W15" s="39" t="s">
        <v>5</v>
      </c>
      <c r="X15" s="40" t="s">
        <v>65</v>
      </c>
      <c r="AF15" s="122"/>
      <c r="AG15" s="128"/>
      <c r="AH15" s="1" t="s">
        <v>5</v>
      </c>
      <c r="AI15" s="31" t="s">
        <v>114</v>
      </c>
      <c r="AJ15" s="35" t="s">
        <v>141</v>
      </c>
      <c r="AK15" s="7">
        <v>0.70320000000000005</v>
      </c>
    </row>
    <row r="16" spans="5:37" x14ac:dyDescent="0.25">
      <c r="E16" s="121" t="s">
        <v>158</v>
      </c>
      <c r="F16" s="123" t="s">
        <v>116</v>
      </c>
      <c r="G16" s="1" t="s">
        <v>3</v>
      </c>
      <c r="H16" s="35" t="s">
        <v>166</v>
      </c>
      <c r="I16" s="31" t="s">
        <v>167</v>
      </c>
      <c r="J16" s="41">
        <f t="shared" si="0"/>
        <v>4.1392985500062089E-2</v>
      </c>
      <c r="K16" s="31" t="s">
        <v>88</v>
      </c>
      <c r="S16" s="150" t="s">
        <v>47</v>
      </c>
      <c r="T16" s="123" t="s">
        <v>131</v>
      </c>
      <c r="U16" s="144">
        <v>2</v>
      </c>
      <c r="V16" s="144">
        <v>25</v>
      </c>
      <c r="W16" s="1" t="s">
        <v>3</v>
      </c>
      <c r="X16" s="31" t="s">
        <v>85</v>
      </c>
      <c r="AF16" s="121" t="s">
        <v>120</v>
      </c>
      <c r="AG16" s="123" t="s">
        <v>116</v>
      </c>
      <c r="AH16" s="1" t="s">
        <v>3</v>
      </c>
      <c r="AI16" s="31" t="s">
        <v>85</v>
      </c>
      <c r="AJ16" s="35" t="s">
        <v>144</v>
      </c>
      <c r="AK16" s="7">
        <v>0.98860000000000003</v>
      </c>
    </row>
    <row r="17" spans="5:37" x14ac:dyDescent="0.25">
      <c r="E17" s="122"/>
      <c r="F17" s="124"/>
      <c r="G17" s="1" t="s">
        <v>4</v>
      </c>
      <c r="H17" s="35" t="s">
        <v>168</v>
      </c>
      <c r="I17" s="31" t="s">
        <v>169</v>
      </c>
      <c r="J17" s="41">
        <f t="shared" si="0"/>
        <v>0.27044673539518899</v>
      </c>
      <c r="K17" s="31" t="s">
        <v>74</v>
      </c>
      <c r="S17" s="151"/>
      <c r="T17" s="124"/>
      <c r="U17" s="145"/>
      <c r="V17" s="145"/>
      <c r="W17" s="1" t="s">
        <v>4</v>
      </c>
      <c r="X17" s="31" t="s">
        <v>85</v>
      </c>
      <c r="AF17" s="122"/>
      <c r="AG17" s="124"/>
      <c r="AH17" s="1" t="s">
        <v>4</v>
      </c>
      <c r="AI17" s="31" t="s">
        <v>85</v>
      </c>
      <c r="AJ17" s="35">
        <v>0.12470000000000001</v>
      </c>
      <c r="AK17" s="7">
        <v>0.99519999999999997</v>
      </c>
    </row>
    <row r="18" spans="5:37" x14ac:dyDescent="0.25">
      <c r="E18" s="122"/>
      <c r="F18" s="124"/>
      <c r="G18" s="1" t="s">
        <v>5</v>
      </c>
      <c r="H18" s="35" t="s">
        <v>170</v>
      </c>
      <c r="I18" s="31" t="s">
        <v>171</v>
      </c>
      <c r="J18" s="41">
        <f t="shared" si="0"/>
        <v>0.23322768092974114</v>
      </c>
      <c r="K18" s="31" t="s">
        <v>74</v>
      </c>
      <c r="S18" s="152"/>
      <c r="T18" s="124"/>
      <c r="U18" s="146"/>
      <c r="V18" s="146"/>
      <c r="W18" s="1" t="s">
        <v>5</v>
      </c>
      <c r="X18" s="31" t="s">
        <v>65</v>
      </c>
      <c r="AF18" s="122"/>
      <c r="AG18" s="124"/>
      <c r="AH18" s="1" t="s">
        <v>5</v>
      </c>
      <c r="AI18" s="31" t="s">
        <v>65</v>
      </c>
      <c r="AJ18" s="35" t="s">
        <v>143</v>
      </c>
      <c r="AK18" s="7">
        <v>0.99180000000000001</v>
      </c>
    </row>
    <row r="19" spans="5:37" x14ac:dyDescent="0.25">
      <c r="E19" s="121" t="s">
        <v>115</v>
      </c>
      <c r="F19" s="123" t="s">
        <v>116</v>
      </c>
      <c r="G19" s="1" t="s">
        <v>3</v>
      </c>
      <c r="H19" s="35" t="s">
        <v>195</v>
      </c>
      <c r="I19" s="35" t="s">
        <v>198</v>
      </c>
      <c r="J19" s="41">
        <f t="shared" si="0"/>
        <v>2.9120133597745578E-2</v>
      </c>
      <c r="K19" s="35" t="s">
        <v>119</v>
      </c>
      <c r="S19" s="150" t="s">
        <v>115</v>
      </c>
      <c r="T19" s="123" t="s">
        <v>116</v>
      </c>
      <c r="U19" s="144">
        <v>16</v>
      </c>
      <c r="V19" s="144">
        <v>2</v>
      </c>
      <c r="W19" s="1" t="s">
        <v>3</v>
      </c>
      <c r="X19" s="31" t="s">
        <v>85</v>
      </c>
      <c r="AF19" s="121" t="s">
        <v>115</v>
      </c>
      <c r="AG19" s="123" t="s">
        <v>116</v>
      </c>
      <c r="AH19" s="1" t="s">
        <v>3</v>
      </c>
      <c r="AI19" s="35" t="s">
        <v>119</v>
      </c>
      <c r="AJ19" s="35" t="s">
        <v>139</v>
      </c>
      <c r="AK19" s="7">
        <v>0.9042</v>
      </c>
    </row>
    <row r="20" spans="5:37" x14ac:dyDescent="0.25">
      <c r="E20" s="122"/>
      <c r="F20" s="124"/>
      <c r="G20" s="1" t="s">
        <v>4</v>
      </c>
      <c r="H20" s="35" t="s">
        <v>196</v>
      </c>
      <c r="I20" s="31" t="s">
        <v>199</v>
      </c>
      <c r="J20" s="41">
        <f t="shared" si="0"/>
        <v>0.15644555694618273</v>
      </c>
      <c r="K20" s="31" t="s">
        <v>117</v>
      </c>
      <c r="S20" s="151"/>
      <c r="T20" s="124"/>
      <c r="U20" s="145"/>
      <c r="V20" s="145"/>
      <c r="W20" s="1" t="s">
        <v>4</v>
      </c>
      <c r="X20" s="31" t="s">
        <v>85</v>
      </c>
      <c r="AF20" s="122"/>
      <c r="AG20" s="124"/>
      <c r="AH20" s="1" t="s">
        <v>4</v>
      </c>
      <c r="AI20" s="31" t="s">
        <v>117</v>
      </c>
      <c r="AJ20" s="35" t="s">
        <v>119</v>
      </c>
      <c r="AK20" s="7">
        <v>0.99299999999999999</v>
      </c>
    </row>
    <row r="21" spans="5:37" x14ac:dyDescent="0.25">
      <c r="E21" s="122"/>
      <c r="F21" s="124"/>
      <c r="G21" s="1" t="s">
        <v>5</v>
      </c>
      <c r="H21" s="35" t="s">
        <v>197</v>
      </c>
      <c r="I21" s="31" t="s">
        <v>200</v>
      </c>
      <c r="J21" s="41">
        <f t="shared" si="0"/>
        <v>0.10941893158387996</v>
      </c>
      <c r="K21" s="31" t="s">
        <v>118</v>
      </c>
      <c r="S21" s="152"/>
      <c r="T21" s="124"/>
      <c r="U21" s="146"/>
      <c r="V21" s="146"/>
      <c r="W21" s="1" t="s">
        <v>5</v>
      </c>
      <c r="X21" s="31" t="s">
        <v>65</v>
      </c>
      <c r="AF21" s="122"/>
      <c r="AG21" s="124"/>
      <c r="AH21" s="1" t="s">
        <v>5</v>
      </c>
      <c r="AI21" s="31" t="s">
        <v>118</v>
      </c>
      <c r="AJ21" s="35" t="s">
        <v>138</v>
      </c>
      <c r="AK21" s="7">
        <v>0.93940000000000001</v>
      </c>
    </row>
    <row r="22" spans="5:37" x14ac:dyDescent="0.25">
      <c r="E22" s="121" t="s">
        <v>121</v>
      </c>
      <c r="F22" s="123" t="s">
        <v>116</v>
      </c>
      <c r="G22" s="1" t="s">
        <v>3</v>
      </c>
      <c r="H22" s="35" t="s">
        <v>172</v>
      </c>
      <c r="I22" s="31" t="s">
        <v>173</v>
      </c>
      <c r="J22" s="41">
        <f t="shared" si="0"/>
        <v>8.6905287965827315E-3</v>
      </c>
      <c r="K22" s="31" t="s">
        <v>124</v>
      </c>
      <c r="S22" s="150" t="s">
        <v>132</v>
      </c>
      <c r="T22" s="121" t="s">
        <v>128</v>
      </c>
      <c r="U22" s="144">
        <v>12</v>
      </c>
      <c r="V22" s="144">
        <v>5</v>
      </c>
      <c r="W22" s="1" t="s">
        <v>3</v>
      </c>
      <c r="X22" s="31" t="s">
        <v>85</v>
      </c>
      <c r="AF22" s="121" t="s">
        <v>121</v>
      </c>
      <c r="AG22" s="123" t="s">
        <v>116</v>
      </c>
      <c r="AH22" s="1" t="s">
        <v>3</v>
      </c>
      <c r="AI22" s="31" t="s">
        <v>124</v>
      </c>
      <c r="AJ22" s="35" t="s">
        <v>155</v>
      </c>
      <c r="AK22" s="2">
        <v>0</v>
      </c>
    </row>
    <row r="23" spans="5:37" x14ac:dyDescent="0.25">
      <c r="E23" s="122"/>
      <c r="F23" s="124"/>
      <c r="G23" s="1" t="s">
        <v>4</v>
      </c>
      <c r="H23" s="35" t="s">
        <v>174</v>
      </c>
      <c r="I23" s="31" t="s">
        <v>175</v>
      </c>
      <c r="J23" s="41">
        <f t="shared" si="0"/>
        <v>0.9722222222222221</v>
      </c>
      <c r="K23" s="31" t="s">
        <v>122</v>
      </c>
      <c r="S23" s="151"/>
      <c r="T23" s="122"/>
      <c r="U23" s="145"/>
      <c r="V23" s="145"/>
      <c r="W23" s="1" t="s">
        <v>4</v>
      </c>
      <c r="X23" s="31" t="s">
        <v>85</v>
      </c>
      <c r="AF23" s="122"/>
      <c r="AG23" s="124"/>
      <c r="AH23" s="1" t="s">
        <v>4</v>
      </c>
      <c r="AI23" s="31" t="s">
        <v>122</v>
      </c>
      <c r="AJ23" s="35" t="s">
        <v>153</v>
      </c>
      <c r="AK23" s="2">
        <v>0</v>
      </c>
    </row>
    <row r="24" spans="5:37" x14ac:dyDescent="0.25">
      <c r="E24" s="122"/>
      <c r="F24" s="124"/>
      <c r="G24" s="1" t="s">
        <v>5</v>
      </c>
      <c r="H24" s="35" t="s">
        <v>176</v>
      </c>
      <c r="I24" s="31" t="s">
        <v>177</v>
      </c>
      <c r="J24" s="41">
        <f t="shared" si="0"/>
        <v>0.73782771535580505</v>
      </c>
      <c r="K24" s="31" t="s">
        <v>123</v>
      </c>
      <c r="S24" s="152"/>
      <c r="T24" s="122"/>
      <c r="U24" s="146"/>
      <c r="V24" s="146"/>
      <c r="W24" s="1" t="s">
        <v>5</v>
      </c>
      <c r="X24" s="31" t="s">
        <v>65</v>
      </c>
      <c r="AF24" s="122"/>
      <c r="AG24" s="124"/>
      <c r="AH24" s="1" t="s">
        <v>5</v>
      </c>
      <c r="AI24" s="31" t="s">
        <v>123</v>
      </c>
      <c r="AJ24" s="35" t="s">
        <v>154</v>
      </c>
      <c r="AK24" s="2">
        <v>0</v>
      </c>
    </row>
    <row r="25" spans="5:37" x14ac:dyDescent="0.25">
      <c r="E25" s="121" t="s">
        <v>41</v>
      </c>
      <c r="F25" s="125" t="s">
        <v>83</v>
      </c>
      <c r="G25" s="1" t="s">
        <v>3</v>
      </c>
      <c r="H25" s="35" t="s">
        <v>164</v>
      </c>
      <c r="I25" s="31" t="s">
        <v>165</v>
      </c>
      <c r="J25" s="41">
        <f t="shared" si="0"/>
        <v>0.17161226508407523</v>
      </c>
      <c r="K25" s="31" t="s">
        <v>85</v>
      </c>
      <c r="S25" s="144" t="s">
        <v>133</v>
      </c>
      <c r="T25" s="121" t="s">
        <v>160</v>
      </c>
      <c r="U25" s="144">
        <v>3</v>
      </c>
      <c r="V25" s="144">
        <v>10</v>
      </c>
      <c r="W25" s="1" t="s">
        <v>3</v>
      </c>
      <c r="X25" s="31" t="s">
        <v>129</v>
      </c>
      <c r="AF25" s="121" t="s">
        <v>41</v>
      </c>
      <c r="AG25" s="125" t="s">
        <v>83</v>
      </c>
      <c r="AH25" s="1" t="s">
        <v>3</v>
      </c>
      <c r="AI25" s="31" t="s">
        <v>85</v>
      </c>
      <c r="AJ25" s="31" t="s">
        <v>85</v>
      </c>
      <c r="AK25" s="31" t="s">
        <v>85</v>
      </c>
    </row>
    <row r="26" spans="5:37" x14ac:dyDescent="0.25">
      <c r="E26" s="122"/>
      <c r="F26" s="126"/>
      <c r="G26" s="1" t="s">
        <v>4</v>
      </c>
      <c r="H26" s="1">
        <v>2.1700000000000001E-2</v>
      </c>
      <c r="I26" s="1">
        <v>8.5999999999999993E-2</v>
      </c>
      <c r="J26" s="41">
        <f t="shared" si="0"/>
        <v>2.9631336405529951</v>
      </c>
      <c r="K26" s="31" t="s">
        <v>85</v>
      </c>
      <c r="S26" s="145"/>
      <c r="T26" s="122"/>
      <c r="U26" s="145"/>
      <c r="V26" s="145"/>
      <c r="W26" s="1" t="s">
        <v>4</v>
      </c>
      <c r="X26" s="31" t="s">
        <v>134</v>
      </c>
      <c r="AF26" s="122"/>
      <c r="AG26" s="126"/>
      <c r="AH26" s="1" t="s">
        <v>4</v>
      </c>
      <c r="AI26" s="31" t="s">
        <v>85</v>
      </c>
      <c r="AJ26" s="31" t="s">
        <v>85</v>
      </c>
      <c r="AK26" s="31" t="s">
        <v>85</v>
      </c>
    </row>
    <row r="27" spans="5:37" x14ac:dyDescent="0.25">
      <c r="E27" s="122"/>
      <c r="F27" s="126"/>
      <c r="G27" s="1" t="s">
        <v>5</v>
      </c>
      <c r="H27" s="1">
        <v>2.1999999999999999E-2</v>
      </c>
      <c r="I27" s="1">
        <v>7.5399999999999995E-2</v>
      </c>
      <c r="J27" s="41">
        <f t="shared" si="0"/>
        <v>2.4272727272727272</v>
      </c>
      <c r="K27" s="31" t="s">
        <v>65</v>
      </c>
      <c r="S27" s="146"/>
      <c r="T27" s="122"/>
      <c r="U27" s="146"/>
      <c r="V27" s="146"/>
      <c r="W27" s="1" t="s">
        <v>5</v>
      </c>
      <c r="X27" s="31" t="s">
        <v>135</v>
      </c>
      <c r="AF27" s="122"/>
      <c r="AG27" s="126"/>
      <c r="AH27" s="1" t="s">
        <v>5</v>
      </c>
      <c r="AI27" s="31" t="s">
        <v>65</v>
      </c>
      <c r="AJ27" s="31" t="s">
        <v>85</v>
      </c>
      <c r="AK27" s="31" t="s">
        <v>85</v>
      </c>
    </row>
    <row r="28" spans="5:37" x14ac:dyDescent="0.25">
      <c r="S28" s="121" t="s">
        <v>136</v>
      </c>
      <c r="T28" s="121" t="s">
        <v>128</v>
      </c>
      <c r="U28" s="144">
        <v>9</v>
      </c>
      <c r="V28" s="144">
        <v>15</v>
      </c>
      <c r="W28" s="1" t="s">
        <v>3</v>
      </c>
      <c r="X28" s="31" t="s">
        <v>85</v>
      </c>
    </row>
    <row r="29" spans="5:37" x14ac:dyDescent="0.25">
      <c r="S29" s="122"/>
      <c r="T29" s="122"/>
      <c r="U29" s="145"/>
      <c r="V29" s="145"/>
      <c r="W29" s="1" t="s">
        <v>4</v>
      </c>
      <c r="X29" s="31" t="s">
        <v>74</v>
      </c>
    </row>
    <row r="30" spans="5:37" x14ac:dyDescent="0.25">
      <c r="S30" s="122"/>
      <c r="T30" s="122"/>
      <c r="U30" s="146"/>
      <c r="V30" s="146"/>
      <c r="W30" s="1" t="s">
        <v>5</v>
      </c>
      <c r="X30" s="31" t="s">
        <v>137</v>
      </c>
    </row>
    <row r="34" spans="2:7" x14ac:dyDescent="0.25">
      <c r="B34" t="s">
        <v>161</v>
      </c>
      <c r="C34" t="s">
        <v>162</v>
      </c>
      <c r="D34" t="s">
        <v>194</v>
      </c>
      <c r="E34" t="s">
        <v>161</v>
      </c>
      <c r="F34" t="s">
        <v>162</v>
      </c>
      <c r="G34" t="s">
        <v>194</v>
      </c>
    </row>
    <row r="35" spans="2:7" x14ac:dyDescent="0.25">
      <c r="B35">
        <v>0.664556962025316</v>
      </c>
      <c r="C35">
        <v>0</v>
      </c>
      <c r="D35">
        <v>0</v>
      </c>
      <c r="E35">
        <v>0.89556899999999995</v>
      </c>
      <c r="F35">
        <v>0.50438669937883196</v>
      </c>
      <c r="G35">
        <v>0.62240563500000001</v>
      </c>
    </row>
    <row r="36" spans="2:7" x14ac:dyDescent="0.25">
      <c r="B36">
        <v>0.946202531645569</v>
      </c>
      <c r="C36">
        <v>0.73731930000000001</v>
      </c>
      <c r="D36">
        <v>0.79474331221420003</v>
      </c>
      <c r="E36">
        <v>0.99683540000000004</v>
      </c>
      <c r="F36">
        <v>0.97024999999999995</v>
      </c>
      <c r="G36">
        <v>0.98719999999999997</v>
      </c>
    </row>
    <row r="37" spans="2:7" x14ac:dyDescent="0.25">
      <c r="B37">
        <v>0.97468354430369997</v>
      </c>
      <c r="C37">
        <v>0.8422866</v>
      </c>
      <c r="D37">
        <v>0.89948430000000001</v>
      </c>
      <c r="E37">
        <v>1</v>
      </c>
      <c r="F37">
        <v>1</v>
      </c>
      <c r="G37">
        <v>1</v>
      </c>
    </row>
    <row r="38" spans="2:7" x14ac:dyDescent="0.25">
      <c r="B38">
        <v>0.927215189</v>
      </c>
      <c r="C38">
        <v>0.64064719000000003</v>
      </c>
      <c r="D38">
        <v>0.72302999999999995</v>
      </c>
      <c r="E38">
        <v>0.95253100000000002</v>
      </c>
      <c r="F38">
        <v>0.70696400000000004</v>
      </c>
      <c r="G38">
        <v>0.81609419000000005</v>
      </c>
    </row>
    <row r="39" spans="2:7" x14ac:dyDescent="0.25">
      <c r="B39">
        <v>0.96835443037000002</v>
      </c>
      <c r="C39">
        <v>0.7901859</v>
      </c>
      <c r="D39">
        <v>0.87529790399999996</v>
      </c>
      <c r="E39">
        <v>0.99050629999999995</v>
      </c>
      <c r="F39">
        <v>0.92720000000000002</v>
      </c>
      <c r="G39">
        <v>0.96189000000000002</v>
      </c>
    </row>
    <row r="40" spans="2:7" x14ac:dyDescent="0.25">
      <c r="B40">
        <v>0.96202531599999996</v>
      </c>
      <c r="C40">
        <v>0.77652280500000004</v>
      </c>
      <c r="D40">
        <v>0.85235107460000004</v>
      </c>
      <c r="E40">
        <v>0.97784800000000005</v>
      </c>
      <c r="F40">
        <v>0.83930000000000005</v>
      </c>
      <c r="G40">
        <v>0.91220000000000001</v>
      </c>
    </row>
    <row r="41" spans="2:7" x14ac:dyDescent="0.25">
      <c r="B41">
        <v>0.99050632900000002</v>
      </c>
      <c r="C41">
        <v>0.92665180000000003</v>
      </c>
      <c r="D41">
        <v>0.96178920000000001</v>
      </c>
      <c r="E41">
        <v>1</v>
      </c>
      <c r="F41">
        <v>1</v>
      </c>
    </row>
    <row r="42" spans="2:7" x14ac:dyDescent="0.25">
      <c r="B42">
        <v>0.96835442999999999</v>
      </c>
      <c r="C42">
        <v>0.81346286138000001</v>
      </c>
      <c r="D42">
        <v>0.8750400612</v>
      </c>
      <c r="E42">
        <v>1</v>
      </c>
      <c r="F42">
        <v>1</v>
      </c>
      <c r="G42">
        <v>1</v>
      </c>
    </row>
    <row r="43" spans="2:7" x14ac:dyDescent="0.25">
      <c r="B43">
        <v>0.98734177215179997</v>
      </c>
      <c r="C43">
        <v>0.90885530000000003</v>
      </c>
      <c r="D43">
        <v>0.94937099999999996</v>
      </c>
      <c r="E43">
        <v>1</v>
      </c>
      <c r="F43">
        <v>1</v>
      </c>
      <c r="G43">
        <v>1</v>
      </c>
    </row>
    <row r="44" spans="2:7" x14ac:dyDescent="0.25">
      <c r="B44">
        <v>0.97784810119999999</v>
      </c>
      <c r="C44">
        <v>0.84606157820000005</v>
      </c>
      <c r="D44">
        <v>0.91228799999999999</v>
      </c>
      <c r="E44">
        <v>1</v>
      </c>
      <c r="F44">
        <v>1</v>
      </c>
      <c r="G44">
        <v>1</v>
      </c>
    </row>
    <row r="45" spans="2:7" x14ac:dyDescent="0.25">
      <c r="B45">
        <v>0.99683544000000002</v>
      </c>
      <c r="C45">
        <v>0.97025499999999998</v>
      </c>
      <c r="D45">
        <v>0.98720490000000005</v>
      </c>
      <c r="E45">
        <v>0.94935999999999998</v>
      </c>
      <c r="F45">
        <v>0.71923000000000004</v>
      </c>
      <c r="G45">
        <v>0.80355113700000003</v>
      </c>
    </row>
    <row r="46" spans="2:7" x14ac:dyDescent="0.25">
      <c r="B46">
        <v>0.98417699999999997</v>
      </c>
      <c r="C46">
        <v>0.87467664599999995</v>
      </c>
      <c r="D46">
        <v>0.93683731540000004</v>
      </c>
      <c r="E46">
        <v>1</v>
      </c>
      <c r="F46">
        <v>1</v>
      </c>
      <c r="G46">
        <v>1</v>
      </c>
    </row>
    <row r="47" spans="2:7" x14ac:dyDescent="0.25">
      <c r="B47">
        <v>0.98734169999999999</v>
      </c>
      <c r="C47">
        <v>0.8947408</v>
      </c>
      <c r="D47">
        <v>0.94928400000000002</v>
      </c>
      <c r="E47">
        <v>1</v>
      </c>
      <c r="F47">
        <v>1</v>
      </c>
      <c r="G47">
        <v>1</v>
      </c>
    </row>
    <row r="48" spans="2:7" x14ac:dyDescent="0.25">
      <c r="B48">
        <v>0.99367088599999998</v>
      </c>
      <c r="C48">
        <v>0.94045841283999998</v>
      </c>
      <c r="D48">
        <v>0.9744799489</v>
      </c>
      <c r="E48">
        <v>1</v>
      </c>
      <c r="F48">
        <v>1</v>
      </c>
      <c r="G48">
        <v>1</v>
      </c>
    </row>
    <row r="49" spans="2:7" x14ac:dyDescent="0.25">
      <c r="B49">
        <v>0.96835439999999995</v>
      </c>
      <c r="C49">
        <v>0.79371159999999996</v>
      </c>
      <c r="D49">
        <v>0.87596334399999998</v>
      </c>
      <c r="E49">
        <v>1</v>
      </c>
      <c r="F49">
        <v>1</v>
      </c>
      <c r="G49">
        <v>1</v>
      </c>
    </row>
    <row r="50" spans="2:7" x14ac:dyDescent="0.25">
      <c r="B50">
        <v>0.99367079999999997</v>
      </c>
      <c r="C50">
        <v>0.94713999999999998</v>
      </c>
      <c r="D50">
        <v>0.97445673600000005</v>
      </c>
      <c r="E50">
        <v>1</v>
      </c>
      <c r="F50">
        <v>1</v>
      </c>
      <c r="G50">
        <v>1</v>
      </c>
    </row>
    <row r="51" spans="2:7" x14ac:dyDescent="0.25">
      <c r="B51">
        <v>0.96835439999999995</v>
      </c>
      <c r="C51">
        <v>0.78317621000000004</v>
      </c>
      <c r="D51">
        <v>0.87553760000000003</v>
      </c>
      <c r="E51">
        <v>0.99683540000000004</v>
      </c>
      <c r="F51">
        <v>0.97025570000000005</v>
      </c>
      <c r="G51">
        <v>0.98720498000000001</v>
      </c>
    </row>
    <row r="52" spans="2:7" x14ac:dyDescent="0.25">
      <c r="B52">
        <v>0.98734177000000001</v>
      </c>
      <c r="C52">
        <v>0.89698999999999995</v>
      </c>
      <c r="D52">
        <v>0.94923886440000005</v>
      </c>
      <c r="E52">
        <v>1</v>
      </c>
      <c r="F52">
        <v>1</v>
      </c>
      <c r="G52">
        <v>1</v>
      </c>
    </row>
    <row r="53" spans="2:7" x14ac:dyDescent="0.25">
      <c r="B53">
        <f t="shared" ref="B53:G53" si="1">AVERAGE((B35:B52))</f>
        <v>0.9581575000942435</v>
      </c>
      <c r="C53">
        <f t="shared" si="1"/>
        <v>0.79906344463444434</v>
      </c>
      <c r="D53">
        <f t="shared" si="1"/>
        <v>0.85368875337301131</v>
      </c>
      <c r="E53">
        <f t="shared" si="1"/>
        <v>0.98663806111111108</v>
      </c>
      <c r="F53">
        <f t="shared" si="1"/>
        <v>0.92431035552104623</v>
      </c>
      <c r="G53">
        <f t="shared" si="1"/>
        <v>0.9465027024705881</v>
      </c>
    </row>
  </sheetData>
  <mergeCells count="60">
    <mergeCell ref="AF25:AF27"/>
    <mergeCell ref="AG25:AG27"/>
    <mergeCell ref="AF16:AF18"/>
    <mergeCell ref="AG16:AG18"/>
    <mergeCell ref="AF19:AF21"/>
    <mergeCell ref="AG19:AG21"/>
    <mergeCell ref="AF22:AF24"/>
    <mergeCell ref="AG22:AG24"/>
    <mergeCell ref="AF7:AF9"/>
    <mergeCell ref="AG7:AG9"/>
    <mergeCell ref="AF10:AF12"/>
    <mergeCell ref="AG10:AG12"/>
    <mergeCell ref="AF13:AF15"/>
    <mergeCell ref="AG13:AG15"/>
    <mergeCell ref="E13:E15"/>
    <mergeCell ref="F13:F15"/>
    <mergeCell ref="E16:E18"/>
    <mergeCell ref="F16:F18"/>
    <mergeCell ref="E7:E9"/>
    <mergeCell ref="F7:F9"/>
    <mergeCell ref="E10:E12"/>
    <mergeCell ref="F10:F12"/>
    <mergeCell ref="E25:E27"/>
    <mergeCell ref="F25:F27"/>
    <mergeCell ref="E19:E21"/>
    <mergeCell ref="F19:F21"/>
    <mergeCell ref="E22:E24"/>
    <mergeCell ref="F22:F24"/>
    <mergeCell ref="S7:S9"/>
    <mergeCell ref="T7:T9"/>
    <mergeCell ref="S10:S12"/>
    <mergeCell ref="T10:T12"/>
    <mergeCell ref="S13:S15"/>
    <mergeCell ref="T13:T15"/>
    <mergeCell ref="T16:T18"/>
    <mergeCell ref="S19:S21"/>
    <mergeCell ref="T19:T21"/>
    <mergeCell ref="S22:S24"/>
    <mergeCell ref="T22:T24"/>
    <mergeCell ref="S16:S18"/>
    <mergeCell ref="U7:U9"/>
    <mergeCell ref="V7:V9"/>
    <mergeCell ref="U10:U12"/>
    <mergeCell ref="V10:V12"/>
    <mergeCell ref="U13:U15"/>
    <mergeCell ref="V13:V15"/>
    <mergeCell ref="U16:U18"/>
    <mergeCell ref="V16:V18"/>
    <mergeCell ref="U19:U21"/>
    <mergeCell ref="V19:V21"/>
    <mergeCell ref="U22:U24"/>
    <mergeCell ref="V22:V24"/>
    <mergeCell ref="U25:U27"/>
    <mergeCell ref="V25:V27"/>
    <mergeCell ref="S28:S30"/>
    <mergeCell ref="T28:T30"/>
    <mergeCell ref="U28:U30"/>
    <mergeCell ref="V28:V30"/>
    <mergeCell ref="S25:S27"/>
    <mergeCell ref="T25:T27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96867-47AC-47C9-99A7-7DC2855A3DB0}">
  <dimension ref="P3:BC35"/>
  <sheetViews>
    <sheetView topLeftCell="P1" zoomScaleNormal="100" workbookViewId="0">
      <selection activeCell="AM10" sqref="AM10"/>
    </sheetView>
  </sheetViews>
  <sheetFormatPr defaultRowHeight="15" x14ac:dyDescent="0.25"/>
  <cols>
    <col min="16" max="16" width="40.28515625" customWidth="1"/>
    <col min="17" max="17" width="8.28515625" bestFit="1" customWidth="1"/>
    <col min="18" max="18" width="5.7109375" bestFit="1" customWidth="1"/>
    <col min="19" max="19" width="8.7109375" bestFit="1" customWidth="1"/>
    <col min="20" max="22" width="8.7109375" customWidth="1"/>
    <col min="23" max="23" width="8.5703125" bestFit="1" customWidth="1"/>
    <col min="24" max="26" width="8.5703125" customWidth="1"/>
    <col min="27" max="28" width="8.7109375" customWidth="1"/>
    <col min="29" max="29" width="12.5703125" bestFit="1" customWidth="1"/>
    <col min="30" max="30" width="14" bestFit="1" customWidth="1"/>
    <col min="31" max="31" width="13.42578125" bestFit="1" customWidth="1"/>
    <col min="32" max="32" width="10" bestFit="1" customWidth="1"/>
    <col min="33" max="33" width="17.7109375" bestFit="1" customWidth="1"/>
    <col min="34" max="34" width="16.5703125" customWidth="1"/>
    <col min="35" max="37" width="10" bestFit="1" customWidth="1"/>
    <col min="38" max="38" width="70.28515625" customWidth="1"/>
    <col min="39" max="40" width="16.7109375" customWidth="1"/>
    <col min="41" max="41" width="40.28515625" bestFit="1" customWidth="1"/>
    <col min="42" max="42" width="8.85546875" bestFit="1" customWidth="1"/>
    <col min="43" max="43" width="5.7109375" bestFit="1" customWidth="1"/>
    <col min="44" max="45" width="8.7109375" bestFit="1" customWidth="1"/>
  </cols>
  <sheetData>
    <row r="3" spans="16:55" ht="90" x14ac:dyDescent="0.25">
      <c r="P3" s="29" t="s">
        <v>0</v>
      </c>
      <c r="Q3" s="30" t="s">
        <v>78</v>
      </c>
      <c r="R3" s="30" t="s">
        <v>68</v>
      </c>
      <c r="S3" s="45" t="s">
        <v>203</v>
      </c>
      <c r="T3" s="46" t="s">
        <v>204</v>
      </c>
      <c r="U3" s="47" t="s">
        <v>209</v>
      </c>
      <c r="V3" s="30" t="s">
        <v>213</v>
      </c>
      <c r="W3" s="30" t="s">
        <v>220</v>
      </c>
      <c r="X3" s="30" t="s">
        <v>223</v>
      </c>
      <c r="Y3" s="30" t="s">
        <v>224</v>
      </c>
      <c r="Z3" s="30" t="s">
        <v>221</v>
      </c>
      <c r="AA3" s="30" t="s">
        <v>214</v>
      </c>
      <c r="AB3" s="47" t="s">
        <v>210</v>
      </c>
      <c r="AC3" s="46" t="s">
        <v>211</v>
      </c>
      <c r="AD3" s="45" t="s">
        <v>212</v>
      </c>
      <c r="AE3" s="45" t="s">
        <v>219</v>
      </c>
      <c r="AF3" s="45" t="s">
        <v>206</v>
      </c>
      <c r="AG3" s="46" t="s">
        <v>207</v>
      </c>
      <c r="AH3" s="47" t="s">
        <v>215</v>
      </c>
      <c r="AI3" s="30" t="s">
        <v>217</v>
      </c>
      <c r="AJ3" s="30" t="s">
        <v>222</v>
      </c>
      <c r="AK3" s="30" t="s">
        <v>225</v>
      </c>
      <c r="AL3" s="48" t="s">
        <v>236</v>
      </c>
      <c r="AM3" s="48" t="s">
        <v>237</v>
      </c>
      <c r="AN3" s="48"/>
      <c r="AO3" s="29" t="s">
        <v>0</v>
      </c>
      <c r="AP3" s="30" t="s">
        <v>78</v>
      </c>
      <c r="AQ3" s="30" t="s">
        <v>68</v>
      </c>
      <c r="AR3" s="30" t="s">
        <v>205</v>
      </c>
      <c r="AS3" s="30" t="s">
        <v>204</v>
      </c>
      <c r="AT3" s="30" t="s">
        <v>209</v>
      </c>
      <c r="AU3" s="48" t="s">
        <v>218</v>
      </c>
      <c r="AV3" s="48" t="s">
        <v>220</v>
      </c>
      <c r="AW3" s="48" t="s">
        <v>223</v>
      </c>
    </row>
    <row r="4" spans="16:55" x14ac:dyDescent="0.25">
      <c r="P4" s="121" t="s">
        <v>108</v>
      </c>
      <c r="Q4" s="121" t="s">
        <v>109</v>
      </c>
      <c r="R4" s="13" t="s">
        <v>3</v>
      </c>
      <c r="S4" s="52" t="s">
        <v>188</v>
      </c>
      <c r="T4" s="63">
        <v>0.43469999999999998</v>
      </c>
      <c r="U4" s="63">
        <v>0.44529999999999997</v>
      </c>
      <c r="V4" s="63">
        <v>0.45879999999999999</v>
      </c>
      <c r="W4" s="63">
        <v>0.4461</v>
      </c>
      <c r="X4" s="63">
        <v>0.44209999999999999</v>
      </c>
      <c r="Y4" s="66">
        <v>0.64990000000000003</v>
      </c>
      <c r="Z4" s="66">
        <v>0.65959999999999996</v>
      </c>
      <c r="AA4" s="66">
        <v>0.66659999999999997</v>
      </c>
      <c r="AB4" s="66">
        <v>0.65959999999999996</v>
      </c>
      <c r="AC4" s="66">
        <v>0.66459999999999997</v>
      </c>
      <c r="AD4" s="53" t="s">
        <v>189</v>
      </c>
      <c r="AE4" s="54">
        <f>(AA4+AB4+AC4+AD4+Y4+Z4)/6</f>
        <v>0.65861666666666663</v>
      </c>
      <c r="AF4" s="55">
        <f t="shared" ref="AF4:AF21" si="0">(AE4-S4)/S4</f>
        <v>0.24314206618849862</v>
      </c>
      <c r="AG4" s="55">
        <f t="shared" ref="AG4:AG21" si="1">(AE4-T4)/T4</f>
        <v>0.51510620351200065</v>
      </c>
      <c r="AH4" s="55">
        <f t="shared" ref="AH4:AH12" si="2">(AE4-U4)/U4</f>
        <v>0.47904034733138706</v>
      </c>
      <c r="AI4" s="55">
        <f t="shared" ref="AI4:AI21" si="3">(AE4-V4)/V4</f>
        <v>0.43552019761697175</v>
      </c>
      <c r="AJ4" s="55">
        <f>(AE4-W4)/W4</f>
        <v>0.47638795486811619</v>
      </c>
      <c r="AK4" s="55">
        <f>(AE4-X4)/X4</f>
        <v>0.48974590967352777</v>
      </c>
      <c r="AL4" s="16">
        <f t="shared" ref="AL4:AL21" si="4">MAX(AF4,AG4,AH4,AI4,AJ4,AK4)</f>
        <v>0.51510620351200065</v>
      </c>
      <c r="AM4" s="16">
        <f t="shared" ref="AM4:AM21" si="5">MIN(AE4,AF4,AG4,AH4,AI4,AJ4,AK4)</f>
        <v>0.24314206618849862</v>
      </c>
      <c r="AN4" s="16"/>
      <c r="AO4" s="121" t="s">
        <v>108</v>
      </c>
      <c r="AP4" s="121" t="s">
        <v>109</v>
      </c>
      <c r="AQ4" s="1" t="s">
        <v>3</v>
      </c>
      <c r="AR4" s="31" t="s">
        <v>85</v>
      </c>
      <c r="AS4" s="31" t="s">
        <v>85</v>
      </c>
      <c r="AT4" s="31" t="s">
        <v>85</v>
      </c>
      <c r="AU4" s="31" t="s">
        <v>85</v>
      </c>
      <c r="AV4" s="31" t="s">
        <v>85</v>
      </c>
      <c r="AW4" s="31" t="s">
        <v>85</v>
      </c>
    </row>
    <row r="5" spans="16:55" x14ac:dyDescent="0.25">
      <c r="P5" s="122"/>
      <c r="Q5" s="122"/>
      <c r="R5" s="13" t="s">
        <v>4</v>
      </c>
      <c r="S5" s="52" t="s">
        <v>190</v>
      </c>
      <c r="T5" s="63">
        <v>1.8700000000000001E-2</v>
      </c>
      <c r="U5" s="63">
        <v>2.0299999999999999E-2</v>
      </c>
      <c r="V5" s="63">
        <v>2.5600000000000001E-2</v>
      </c>
      <c r="W5" s="63">
        <v>0.02</v>
      </c>
      <c r="X5" s="63">
        <v>2.2599999999999999E-2</v>
      </c>
      <c r="Y5" s="66">
        <v>0.2082</v>
      </c>
      <c r="Z5" s="66">
        <v>0.22189999999999999</v>
      </c>
      <c r="AA5" s="66">
        <v>0.23100000000000001</v>
      </c>
      <c r="AB5" s="66">
        <v>0.21740000000000001</v>
      </c>
      <c r="AC5" s="66">
        <v>0.23080000000000001</v>
      </c>
      <c r="AD5" s="53" t="s">
        <v>191</v>
      </c>
      <c r="AE5" s="54">
        <f t="shared" ref="AE5:AE21" si="6">(AA5+AB5+AC5+AD5+Y5+Z5)/6</f>
        <v>0.22198333333333334</v>
      </c>
      <c r="AF5" s="55">
        <f t="shared" si="0"/>
        <v>1.502630590003758</v>
      </c>
      <c r="AG5" s="55">
        <f t="shared" si="1"/>
        <v>10.870766488413548</v>
      </c>
      <c r="AH5" s="55">
        <f t="shared" si="2"/>
        <v>9.9351395730706074</v>
      </c>
      <c r="AI5" s="55">
        <f t="shared" si="3"/>
        <v>7.671223958333333</v>
      </c>
      <c r="AJ5" s="55">
        <f t="shared" ref="AJ5:AJ21" si="7">(Z5-W5)/W5</f>
        <v>10.094999999999999</v>
      </c>
      <c r="AK5" s="55">
        <f t="shared" ref="AK5:AK21" si="8">(AE5-X5)/X5</f>
        <v>8.8222713864306783</v>
      </c>
      <c r="AL5" s="16">
        <f t="shared" si="4"/>
        <v>10.870766488413548</v>
      </c>
      <c r="AM5" s="16">
        <f t="shared" si="5"/>
        <v>0.22198333333333334</v>
      </c>
      <c r="AN5" s="16"/>
      <c r="AO5" s="122"/>
      <c r="AP5" s="122"/>
      <c r="AQ5" s="1" t="s">
        <v>4</v>
      </c>
      <c r="AR5" s="31" t="s">
        <v>85</v>
      </c>
      <c r="AS5" s="31" t="s">
        <v>85</v>
      </c>
      <c r="AT5" s="31" t="s">
        <v>85</v>
      </c>
      <c r="AU5" s="31" t="s">
        <v>85</v>
      </c>
      <c r="AV5" s="31" t="s">
        <v>85</v>
      </c>
      <c r="AW5" s="31" t="s">
        <v>85</v>
      </c>
    </row>
    <row r="6" spans="16:55" x14ac:dyDescent="0.25">
      <c r="P6" s="122"/>
      <c r="Q6" s="122"/>
      <c r="R6" s="13" t="s">
        <v>5</v>
      </c>
      <c r="S6" s="52" t="s">
        <v>192</v>
      </c>
      <c r="T6" s="63">
        <v>2.29E-2</v>
      </c>
      <c r="U6" s="63">
        <v>2.7400000000000001E-2</v>
      </c>
      <c r="V6" s="63">
        <v>3.5299999999999998E-2</v>
      </c>
      <c r="W6" s="63">
        <v>2.63E-2</v>
      </c>
      <c r="X6" s="63">
        <v>2.53E-2</v>
      </c>
      <c r="Y6" s="66">
        <v>0.221</v>
      </c>
      <c r="Z6" s="66">
        <v>0.24023700000000001</v>
      </c>
      <c r="AA6" s="66">
        <v>0.25540000000000002</v>
      </c>
      <c r="AB6" s="66">
        <v>0.2399</v>
      </c>
      <c r="AC6" s="66">
        <v>0.24679999999999999</v>
      </c>
      <c r="AD6" s="53" t="s">
        <v>193</v>
      </c>
      <c r="AE6" s="54">
        <f t="shared" si="6"/>
        <v>0.23780616666666668</v>
      </c>
      <c r="AF6" s="55">
        <v>1.5407</v>
      </c>
      <c r="AG6" s="55">
        <f t="shared" si="1"/>
        <v>9.3845487627365358</v>
      </c>
      <c r="AH6" s="55">
        <f t="shared" si="2"/>
        <v>7.6790571776155714</v>
      </c>
      <c r="AI6" s="55">
        <f t="shared" si="3"/>
        <v>5.7367186024551469</v>
      </c>
      <c r="AJ6" s="55">
        <f t="shared" si="7"/>
        <v>8.1344866920152104</v>
      </c>
      <c r="AK6" s="55">
        <f t="shared" si="8"/>
        <v>8.39945322793149</v>
      </c>
      <c r="AL6" s="16">
        <f t="shared" si="4"/>
        <v>9.3845487627365358</v>
      </c>
      <c r="AM6" s="16">
        <f t="shared" si="5"/>
        <v>0.23780616666666668</v>
      </c>
      <c r="AN6" s="16"/>
      <c r="AO6" s="122"/>
      <c r="AP6" s="122"/>
      <c r="AQ6" s="1" t="s">
        <v>5</v>
      </c>
      <c r="AR6" s="31" t="s">
        <v>85</v>
      </c>
      <c r="AS6" s="31" t="s">
        <v>85</v>
      </c>
      <c r="AT6" s="31" t="s">
        <v>85</v>
      </c>
      <c r="AU6" s="31" t="s">
        <v>85</v>
      </c>
      <c r="AV6" s="31" t="s">
        <v>85</v>
      </c>
      <c r="AW6" s="31" t="s">
        <v>85</v>
      </c>
    </row>
    <row r="7" spans="16:55" x14ac:dyDescent="0.25">
      <c r="P7" s="125" t="s">
        <v>110</v>
      </c>
      <c r="Q7" s="123" t="s">
        <v>49</v>
      </c>
      <c r="R7" s="1" t="s">
        <v>3</v>
      </c>
      <c r="S7" s="49" t="s">
        <v>182</v>
      </c>
      <c r="T7" s="63">
        <v>0.40260000000000001</v>
      </c>
      <c r="U7" s="63">
        <v>0.41470000000000001</v>
      </c>
      <c r="V7" s="63">
        <v>0.38790000000000002</v>
      </c>
      <c r="W7" s="63">
        <v>0.38290000000000002</v>
      </c>
      <c r="X7" s="63">
        <v>0.36049999999999999</v>
      </c>
      <c r="Y7" s="66">
        <v>0.43009999999999998</v>
      </c>
      <c r="Z7" s="66">
        <v>0.43630000000000002</v>
      </c>
      <c r="AA7" s="66">
        <v>0.45029999999999998</v>
      </c>
      <c r="AB7" s="66">
        <v>0.4642</v>
      </c>
      <c r="AC7" s="66">
        <v>0.46050000000000002</v>
      </c>
      <c r="AD7" s="56" t="s">
        <v>183</v>
      </c>
      <c r="AE7" s="50">
        <f t="shared" si="6"/>
        <v>0.44866333333333336</v>
      </c>
      <c r="AF7" s="41">
        <f t="shared" si="0"/>
        <v>5.7420064419828769E-2</v>
      </c>
      <c r="AG7" s="41">
        <f t="shared" si="1"/>
        <v>0.11441463818513001</v>
      </c>
      <c r="AH7" s="41">
        <f t="shared" si="2"/>
        <v>8.1898561208906068E-2</v>
      </c>
      <c r="AI7" s="41">
        <f t="shared" si="3"/>
        <v>0.15664690212254018</v>
      </c>
      <c r="AJ7" s="41">
        <f t="shared" si="7"/>
        <v>0.1394620005223296</v>
      </c>
      <c r="AK7" s="41">
        <f t="shared" si="8"/>
        <v>0.24455848358760993</v>
      </c>
      <c r="AL7" s="16">
        <f t="shared" si="4"/>
        <v>0.24455848358760993</v>
      </c>
      <c r="AM7" s="16">
        <f t="shared" si="5"/>
        <v>5.7420064419828769E-2</v>
      </c>
      <c r="AN7" s="16"/>
      <c r="AO7" s="121" t="s">
        <v>110</v>
      </c>
      <c r="AP7" s="127" t="s">
        <v>49</v>
      </c>
      <c r="AQ7" s="1" t="s">
        <v>3</v>
      </c>
      <c r="AR7" s="31" t="s">
        <v>85</v>
      </c>
      <c r="AS7" s="31" t="s">
        <v>85</v>
      </c>
      <c r="AT7" s="31" t="s">
        <v>85</v>
      </c>
      <c r="AU7" s="31" t="s">
        <v>85</v>
      </c>
      <c r="AV7" s="31" t="s">
        <v>85</v>
      </c>
      <c r="AW7" s="31" t="s">
        <v>85</v>
      </c>
    </row>
    <row r="8" spans="16:55" x14ac:dyDescent="0.25">
      <c r="P8" s="126"/>
      <c r="Q8" s="124"/>
      <c r="R8" s="1" t="s">
        <v>4</v>
      </c>
      <c r="S8" s="49" t="s">
        <v>184</v>
      </c>
      <c r="T8" s="63">
        <v>1.44E-2</v>
      </c>
      <c r="U8" s="63">
        <v>1.2699999999999999E-2</v>
      </c>
      <c r="V8" s="63">
        <v>1.14E-2</v>
      </c>
      <c r="W8" s="63">
        <v>1.15E-2</v>
      </c>
      <c r="X8" s="63">
        <v>1.04E-2</v>
      </c>
      <c r="Y8" s="66">
        <v>6.6299999999999998E-2</v>
      </c>
      <c r="Z8" s="66">
        <v>5.9700000000000003E-2</v>
      </c>
      <c r="AA8" s="66">
        <v>7.2800000000000004E-2</v>
      </c>
      <c r="AB8" s="66">
        <v>7.46E-2</v>
      </c>
      <c r="AC8" s="66">
        <v>8.8200000000000001E-2</v>
      </c>
      <c r="AD8" s="56" t="s">
        <v>185</v>
      </c>
      <c r="AE8" s="50">
        <f t="shared" si="6"/>
        <v>6.7383333333333337E-2</v>
      </c>
      <c r="AF8" s="41">
        <f t="shared" si="0"/>
        <v>1.9684287812041117</v>
      </c>
      <c r="AG8" s="41">
        <f t="shared" si="1"/>
        <v>3.6793981481481488</v>
      </c>
      <c r="AH8" s="41">
        <f t="shared" si="2"/>
        <v>4.3057742782152237</v>
      </c>
      <c r="AI8" s="41">
        <f t="shared" si="3"/>
        <v>4.9108187134502925</v>
      </c>
      <c r="AJ8" s="41">
        <f t="shared" si="7"/>
        <v>4.1913043478260876</v>
      </c>
      <c r="AK8" s="41">
        <f t="shared" si="8"/>
        <v>5.479166666666667</v>
      </c>
      <c r="AL8" s="16">
        <f t="shared" si="4"/>
        <v>5.479166666666667</v>
      </c>
      <c r="AM8" s="16">
        <f t="shared" si="5"/>
        <v>6.7383333333333337E-2</v>
      </c>
      <c r="AN8" s="16"/>
      <c r="AO8" s="122"/>
      <c r="AP8" s="128"/>
      <c r="AQ8" s="1" t="s">
        <v>4</v>
      </c>
      <c r="AR8" s="31" t="s">
        <v>85</v>
      </c>
      <c r="AS8" s="31" t="s">
        <v>85</v>
      </c>
      <c r="AT8" s="31" t="s">
        <v>85</v>
      </c>
      <c r="AU8" s="31" t="s">
        <v>85</v>
      </c>
      <c r="AV8" s="31" t="s">
        <v>85</v>
      </c>
      <c r="AW8" s="31" t="s">
        <v>85</v>
      </c>
    </row>
    <row r="9" spans="16:55" x14ac:dyDescent="0.25">
      <c r="P9" s="126"/>
      <c r="Q9" s="124"/>
      <c r="R9" s="1" t="s">
        <v>5</v>
      </c>
      <c r="S9" s="49" t="s">
        <v>186</v>
      </c>
      <c r="T9" s="63">
        <v>1.9400000000000001E-2</v>
      </c>
      <c r="U9" s="63">
        <v>1.32E-2</v>
      </c>
      <c r="V9" s="63">
        <v>1.54E-2</v>
      </c>
      <c r="W9" s="63">
        <v>1.24E-2</v>
      </c>
      <c r="X9" s="63">
        <v>9.5999999999999992E-3</v>
      </c>
      <c r="Y9" s="66">
        <v>6.0900000000000003E-2</v>
      </c>
      <c r="Z9" s="66">
        <v>5.3900000000000003E-2</v>
      </c>
      <c r="AA9" s="66">
        <v>7.6100000000000001E-2</v>
      </c>
      <c r="AB9" s="66">
        <v>7.4899999999999994E-2</v>
      </c>
      <c r="AC9" s="66">
        <v>8.77E-2</v>
      </c>
      <c r="AD9" s="56" t="s">
        <v>187</v>
      </c>
      <c r="AE9" s="50">
        <f t="shared" si="6"/>
        <v>6.6449999999999995E-2</v>
      </c>
      <c r="AF9" s="41">
        <f t="shared" si="0"/>
        <v>1.5755813953488369</v>
      </c>
      <c r="AG9" s="41">
        <f t="shared" si="1"/>
        <v>2.4252577319587627</v>
      </c>
      <c r="AH9" s="41">
        <f t="shared" si="2"/>
        <v>4.0340909090909083</v>
      </c>
      <c r="AI9" s="41">
        <f t="shared" si="3"/>
        <v>3.3149350649350646</v>
      </c>
      <c r="AJ9" s="41">
        <f t="shared" si="7"/>
        <v>3.3467741935483875</v>
      </c>
      <c r="AK9" s="41">
        <f t="shared" si="8"/>
        <v>5.921875</v>
      </c>
      <c r="AL9" s="16">
        <f t="shared" si="4"/>
        <v>5.921875</v>
      </c>
      <c r="AM9" s="16">
        <f t="shared" si="5"/>
        <v>6.6449999999999995E-2</v>
      </c>
      <c r="AN9" s="16"/>
      <c r="AO9" s="122"/>
      <c r="AP9" s="128"/>
      <c r="AQ9" s="1" t="s">
        <v>5</v>
      </c>
      <c r="AR9" s="31" t="s">
        <v>65</v>
      </c>
      <c r="AS9" s="31" t="s">
        <v>85</v>
      </c>
      <c r="AT9" s="31" t="s">
        <v>85</v>
      </c>
      <c r="AU9" s="31" t="s">
        <v>85</v>
      </c>
      <c r="AV9" s="31" t="s">
        <v>85</v>
      </c>
      <c r="AW9" s="31" t="s">
        <v>85</v>
      </c>
    </row>
    <row r="10" spans="16:55" x14ac:dyDescent="0.25">
      <c r="P10" s="125" t="s">
        <v>111</v>
      </c>
      <c r="Q10" s="123" t="s">
        <v>112</v>
      </c>
      <c r="R10" s="1" t="s">
        <v>3</v>
      </c>
      <c r="S10" s="57">
        <v>0.6391</v>
      </c>
      <c r="T10" s="69">
        <v>0.63649999999999995</v>
      </c>
      <c r="U10" s="69">
        <v>0.63639999999999997</v>
      </c>
      <c r="V10" s="69">
        <v>0.63670000000000004</v>
      </c>
      <c r="W10" s="69">
        <v>0.63649999999999995</v>
      </c>
      <c r="X10" s="63">
        <v>0.63690000000000002</v>
      </c>
      <c r="Y10" s="66">
        <v>0.64129999999999998</v>
      </c>
      <c r="Z10" s="70">
        <v>0.6401</v>
      </c>
      <c r="AA10" s="70">
        <v>0.64080000000000004</v>
      </c>
      <c r="AB10" s="70">
        <v>0.64200000000000002</v>
      </c>
      <c r="AC10" s="70">
        <v>0.64180000000000004</v>
      </c>
      <c r="AD10" s="58">
        <v>0.64139999999999997</v>
      </c>
      <c r="AE10" s="50">
        <f t="shared" si="6"/>
        <v>0.64123333333333332</v>
      </c>
      <c r="AF10" s="41">
        <f t="shared" si="0"/>
        <v>3.3380274344129565E-3</v>
      </c>
      <c r="AG10" s="41">
        <f t="shared" si="1"/>
        <v>7.4365017020162879E-3</v>
      </c>
      <c r="AH10" s="41">
        <f t="shared" si="2"/>
        <v>7.5948041064320499E-3</v>
      </c>
      <c r="AI10" s="41">
        <f t="shared" si="3"/>
        <v>7.120046070886254E-3</v>
      </c>
      <c r="AJ10" s="41">
        <f t="shared" si="7"/>
        <v>5.6559308719560846E-3</v>
      </c>
      <c r="AK10" s="41">
        <f t="shared" si="8"/>
        <v>6.8037891872088242E-3</v>
      </c>
      <c r="AL10" s="16">
        <f t="shared" si="4"/>
        <v>7.5948041064320499E-3</v>
      </c>
      <c r="AM10" s="16">
        <f t="shared" si="5"/>
        <v>3.3380274344129565E-3</v>
      </c>
      <c r="AN10" s="16"/>
      <c r="AO10" s="121" t="s">
        <v>111</v>
      </c>
      <c r="AP10" s="127" t="s">
        <v>112</v>
      </c>
      <c r="AQ10" s="1" t="s">
        <v>3</v>
      </c>
      <c r="AR10" s="4">
        <v>4.3099999999999999E-2</v>
      </c>
      <c r="AS10" s="31" t="s">
        <v>85</v>
      </c>
      <c r="AT10" s="31" t="s">
        <v>85</v>
      </c>
      <c r="AU10" s="31" t="s">
        <v>85</v>
      </c>
      <c r="AV10" s="31" t="s">
        <v>85</v>
      </c>
      <c r="AW10" s="31" t="s">
        <v>85</v>
      </c>
    </row>
    <row r="11" spans="16:55" x14ac:dyDescent="0.25">
      <c r="P11" s="126"/>
      <c r="Q11" s="124"/>
      <c r="R11" s="1" t="s">
        <v>4</v>
      </c>
      <c r="S11" s="49" t="s">
        <v>178</v>
      </c>
      <c r="T11" s="63">
        <v>8.9999999999999998E-4</v>
      </c>
      <c r="U11" s="72">
        <v>2.9999999999999997E-4</v>
      </c>
      <c r="V11" s="63">
        <v>1.8E-3</v>
      </c>
      <c r="W11" s="63">
        <v>6.9999999999999999E-4</v>
      </c>
      <c r="X11" s="63">
        <v>2.8999999999999998E-3</v>
      </c>
      <c r="Y11" s="66">
        <v>2.4299999999999999E-2</v>
      </c>
      <c r="Z11" s="66">
        <v>1.9300000000000001E-2</v>
      </c>
      <c r="AA11" s="66">
        <v>2.2700000000000001E-2</v>
      </c>
      <c r="AB11" s="66">
        <v>2.6800000000000001E-2</v>
      </c>
      <c r="AC11" s="66">
        <v>2.63E-2</v>
      </c>
      <c r="AD11" s="56" t="s">
        <v>179</v>
      </c>
      <c r="AE11" s="50">
        <f t="shared" si="6"/>
        <v>2.3916666666666669E-2</v>
      </c>
      <c r="AF11" s="41">
        <f t="shared" si="0"/>
        <v>0.51371308016877637</v>
      </c>
      <c r="AG11" s="41">
        <f t="shared" si="1"/>
        <v>25.574074074074076</v>
      </c>
      <c r="AH11" s="41">
        <f t="shared" si="2"/>
        <v>78.722222222222229</v>
      </c>
      <c r="AI11" s="41">
        <f t="shared" si="3"/>
        <v>12.28703703703704</v>
      </c>
      <c r="AJ11" s="41">
        <f t="shared" si="7"/>
        <v>26.571428571428573</v>
      </c>
      <c r="AK11" s="41">
        <f t="shared" si="8"/>
        <v>7.2471264367816106</v>
      </c>
      <c r="AL11" s="16">
        <f t="shared" si="4"/>
        <v>78.722222222222229</v>
      </c>
      <c r="AM11" s="16">
        <f t="shared" si="5"/>
        <v>2.3916666666666669E-2</v>
      </c>
      <c r="AN11" s="16"/>
      <c r="AO11" s="122"/>
      <c r="AP11" s="128"/>
      <c r="AQ11" s="1" t="s">
        <v>4</v>
      </c>
      <c r="AR11" s="31" t="s">
        <v>113</v>
      </c>
      <c r="AS11" s="31" t="s">
        <v>85</v>
      </c>
      <c r="AT11" s="31" t="s">
        <v>85</v>
      </c>
      <c r="AU11" s="31" t="s">
        <v>85</v>
      </c>
      <c r="AV11" s="31" t="s">
        <v>85</v>
      </c>
      <c r="AW11" s="31" t="s">
        <v>85</v>
      </c>
    </row>
    <row r="12" spans="16:55" x14ac:dyDescent="0.25">
      <c r="P12" s="126"/>
      <c r="Q12" s="124"/>
      <c r="R12" s="1" t="s">
        <v>5</v>
      </c>
      <c r="S12" s="49" t="s">
        <v>180</v>
      </c>
      <c r="T12" s="63">
        <v>1.5E-3</v>
      </c>
      <c r="U12" s="72">
        <v>5.0000000000000001E-4</v>
      </c>
      <c r="V12" s="63">
        <v>2.3999999999999998E-3</v>
      </c>
      <c r="W12" s="63">
        <v>1.1999999999999999E-3</v>
      </c>
      <c r="X12" s="63">
        <v>4.0000000000000001E-3</v>
      </c>
      <c r="Y12" s="66">
        <v>4.1500000000000002E-2</v>
      </c>
      <c r="Z12" s="66">
        <v>3.6400000000000002E-2</v>
      </c>
      <c r="AA12" s="66">
        <v>4.1200000000000001E-2</v>
      </c>
      <c r="AB12" s="66">
        <v>5.0799999999999998E-2</v>
      </c>
      <c r="AC12" s="66">
        <v>5.0999999999999997E-2</v>
      </c>
      <c r="AD12" s="56" t="s">
        <v>181</v>
      </c>
      <c r="AE12" s="50">
        <f t="shared" si="6"/>
        <v>4.6116666666666667E-2</v>
      </c>
      <c r="AF12" s="41">
        <f t="shared" si="0"/>
        <v>0.10326953748006389</v>
      </c>
      <c r="AG12" s="41">
        <f t="shared" si="1"/>
        <v>29.744444444444444</v>
      </c>
      <c r="AH12" s="41">
        <f t="shared" si="2"/>
        <v>91.233333333333334</v>
      </c>
      <c r="AI12" s="41">
        <f t="shared" si="3"/>
        <v>18.215277777777779</v>
      </c>
      <c r="AJ12" s="41">
        <f t="shared" si="7"/>
        <v>29.333333333333339</v>
      </c>
      <c r="AK12" s="41">
        <f t="shared" si="8"/>
        <v>10.529166666666665</v>
      </c>
      <c r="AL12" s="16">
        <f t="shared" si="4"/>
        <v>91.233333333333334</v>
      </c>
      <c r="AM12" s="16">
        <f t="shared" si="5"/>
        <v>4.6116666666666667E-2</v>
      </c>
      <c r="AN12" s="16"/>
      <c r="AO12" s="122"/>
      <c r="AP12" s="128"/>
      <c r="AQ12" s="1" t="s">
        <v>5</v>
      </c>
      <c r="AR12" s="31" t="s">
        <v>114</v>
      </c>
      <c r="AS12" s="31" t="s">
        <v>85</v>
      </c>
      <c r="AT12" s="31" t="s">
        <v>85</v>
      </c>
      <c r="AU12" s="31" t="s">
        <v>85</v>
      </c>
      <c r="AV12" s="31" t="s">
        <v>85</v>
      </c>
      <c r="AW12" s="31" t="s">
        <v>85</v>
      </c>
    </row>
    <row r="13" spans="16:55" x14ac:dyDescent="0.25">
      <c r="P13" s="125" t="s">
        <v>226</v>
      </c>
      <c r="Q13" s="123" t="s">
        <v>116</v>
      </c>
      <c r="R13" s="1" t="s">
        <v>3</v>
      </c>
      <c r="S13" s="49" t="s">
        <v>166</v>
      </c>
      <c r="T13" s="63">
        <v>0.56169999999999998</v>
      </c>
      <c r="U13" s="63">
        <v>0.56210000000000004</v>
      </c>
      <c r="V13" s="69">
        <v>0.56389999999999996</v>
      </c>
      <c r="W13" s="69">
        <v>0.57479999999999998</v>
      </c>
      <c r="X13" s="69">
        <v>0.58460000000000001</v>
      </c>
      <c r="Y13" s="70">
        <v>0.87949999999999995</v>
      </c>
      <c r="Z13" s="70">
        <v>0.88460000000000005</v>
      </c>
      <c r="AA13" s="66">
        <v>0.87560000000000004</v>
      </c>
      <c r="AB13" s="66">
        <v>0.87050000000000005</v>
      </c>
      <c r="AC13" s="66">
        <v>0.88109999999999999</v>
      </c>
      <c r="AD13" s="56" t="s">
        <v>167</v>
      </c>
      <c r="AE13" s="50">
        <f t="shared" si="6"/>
        <v>0.87193333333333334</v>
      </c>
      <c r="AF13" s="41">
        <f t="shared" si="0"/>
        <v>8.0596521667286397E-2</v>
      </c>
      <c r="AG13" s="41">
        <f t="shared" si="1"/>
        <v>0.55231143552311446</v>
      </c>
      <c r="AH13" s="41">
        <f t="shared" ref="AH13:AH21" si="9">(AE13-U13)/U13</f>
        <v>0.55120678408349633</v>
      </c>
      <c r="AI13" s="41">
        <f t="shared" si="3"/>
        <v>0.54625524620204535</v>
      </c>
      <c r="AJ13" s="41">
        <f t="shared" si="7"/>
        <v>0.53897007654836482</v>
      </c>
      <c r="AK13" s="41">
        <f t="shared" si="8"/>
        <v>0.49150416239023831</v>
      </c>
      <c r="AL13" s="16">
        <f t="shared" si="4"/>
        <v>0.55231143552311446</v>
      </c>
      <c r="AM13" s="16">
        <f t="shared" si="5"/>
        <v>8.0596521667286397E-2</v>
      </c>
      <c r="AN13" s="16"/>
      <c r="AO13" s="121" t="s">
        <v>158</v>
      </c>
      <c r="AP13" s="123" t="s">
        <v>116</v>
      </c>
      <c r="AQ13" s="1" t="s">
        <v>3</v>
      </c>
      <c r="AR13" s="31" t="s">
        <v>88</v>
      </c>
      <c r="AS13" s="31" t="s">
        <v>88</v>
      </c>
      <c r="AT13" s="31" t="s">
        <v>85</v>
      </c>
      <c r="AU13" s="31" t="s">
        <v>85</v>
      </c>
      <c r="AV13" s="31" t="s">
        <v>85</v>
      </c>
      <c r="AW13" s="31" t="s">
        <v>85</v>
      </c>
      <c r="BC13">
        <v>-1.079</v>
      </c>
    </row>
    <row r="14" spans="16:55" x14ac:dyDescent="0.25">
      <c r="P14" s="126"/>
      <c r="Q14" s="124"/>
      <c r="R14" s="1" t="s">
        <v>4</v>
      </c>
      <c r="S14" s="49" t="s">
        <v>168</v>
      </c>
      <c r="T14" s="63">
        <v>6.0000000000000001E-3</v>
      </c>
      <c r="U14" s="63">
        <v>5.3E-3</v>
      </c>
      <c r="V14" s="63">
        <v>5.8999999999999999E-3</v>
      </c>
      <c r="W14" s="63">
        <v>5.5999999999999999E-3</v>
      </c>
      <c r="X14" s="63">
        <v>4.4999999999999997E-3</v>
      </c>
      <c r="Y14" s="66">
        <v>0.46529999999999999</v>
      </c>
      <c r="Z14" s="66">
        <v>0.48499999999999999</v>
      </c>
      <c r="AA14" s="66">
        <v>0.4612</v>
      </c>
      <c r="AB14" s="66">
        <v>0.44359999999999999</v>
      </c>
      <c r="AC14" s="66">
        <v>0.47639999999999999</v>
      </c>
      <c r="AD14" s="56" t="s">
        <v>169</v>
      </c>
      <c r="AE14" s="50">
        <f t="shared" si="6"/>
        <v>0.45019999999999993</v>
      </c>
      <c r="AF14" s="41">
        <f t="shared" si="0"/>
        <v>0.54707903780068712</v>
      </c>
      <c r="AG14" s="41">
        <f t="shared" si="1"/>
        <v>74.033333333333317</v>
      </c>
      <c r="AH14" s="41">
        <f t="shared" si="9"/>
        <v>83.943396226415075</v>
      </c>
      <c r="AI14" s="41">
        <f t="shared" si="3"/>
        <v>75.305084745762699</v>
      </c>
      <c r="AJ14" s="41">
        <f t="shared" si="7"/>
        <v>85.607142857142861</v>
      </c>
      <c r="AK14" s="41">
        <f t="shared" si="8"/>
        <v>99.044444444444437</v>
      </c>
      <c r="AL14" s="16">
        <f t="shared" si="4"/>
        <v>99.044444444444437</v>
      </c>
      <c r="AM14" s="16">
        <f t="shared" si="5"/>
        <v>0.45019999999999993</v>
      </c>
      <c r="AN14" s="16"/>
      <c r="AO14" s="122"/>
      <c r="AP14" s="124"/>
      <c r="AQ14" s="1" t="s">
        <v>4</v>
      </c>
      <c r="AR14" s="31" t="s">
        <v>74</v>
      </c>
      <c r="AS14" s="31" t="s">
        <v>208</v>
      </c>
      <c r="AT14" s="31" t="s">
        <v>85</v>
      </c>
      <c r="AU14" s="31" t="s">
        <v>85</v>
      </c>
      <c r="AV14" s="31" t="s">
        <v>85</v>
      </c>
      <c r="AW14" s="31" t="s">
        <v>85</v>
      </c>
      <c r="BC14">
        <v>0.4496</v>
      </c>
    </row>
    <row r="15" spans="16:55" x14ac:dyDescent="0.25">
      <c r="P15" s="126"/>
      <c r="Q15" s="124"/>
      <c r="R15" s="1" t="s">
        <v>5</v>
      </c>
      <c r="S15" s="49" t="s">
        <v>170</v>
      </c>
      <c r="T15" s="63">
        <v>1.0800000000000001E-2</v>
      </c>
      <c r="U15" s="63">
        <v>1.03E-2</v>
      </c>
      <c r="V15" s="63">
        <v>1.1299999999999999E-2</v>
      </c>
      <c r="W15" s="63">
        <v>1.2500000000000001E-2</v>
      </c>
      <c r="X15" s="63">
        <v>9.1000000000000004E-3</v>
      </c>
      <c r="Y15" s="66">
        <v>0.57630000000000003</v>
      </c>
      <c r="Z15" s="66">
        <v>0.59140000000000004</v>
      </c>
      <c r="AA15" s="66">
        <v>0.56430000000000002</v>
      </c>
      <c r="AB15" s="66">
        <v>0.54930000000000001</v>
      </c>
      <c r="AC15" s="66">
        <v>0.58160000000000001</v>
      </c>
      <c r="AD15" s="56" t="s">
        <v>171</v>
      </c>
      <c r="AE15" s="50">
        <f t="shared" si="6"/>
        <v>0.55496666666666661</v>
      </c>
      <c r="AF15" s="41">
        <f t="shared" si="0"/>
        <v>0.46583905617186111</v>
      </c>
      <c r="AG15" s="41">
        <f t="shared" si="1"/>
        <v>50.38580246913579</v>
      </c>
      <c r="AH15" s="41">
        <f t="shared" si="9"/>
        <v>52.88025889967637</v>
      </c>
      <c r="AI15" s="41">
        <f t="shared" si="3"/>
        <v>48.112094395280238</v>
      </c>
      <c r="AJ15" s="41">
        <f t="shared" si="7"/>
        <v>46.312000000000005</v>
      </c>
      <c r="AK15" s="41">
        <f t="shared" si="8"/>
        <v>59.985347985347978</v>
      </c>
      <c r="AL15" s="16">
        <f t="shared" si="4"/>
        <v>59.985347985347978</v>
      </c>
      <c r="AM15" s="16">
        <f t="shared" si="5"/>
        <v>0.46583905617186111</v>
      </c>
      <c r="AN15" s="16"/>
      <c r="AO15" s="122"/>
      <c r="AP15" s="124"/>
      <c r="AQ15" s="1" t="s">
        <v>5</v>
      </c>
      <c r="AR15" s="31" t="s">
        <v>74</v>
      </c>
      <c r="AS15" s="31" t="s">
        <v>74</v>
      </c>
      <c r="AT15" s="31" t="s">
        <v>85</v>
      </c>
      <c r="AU15" s="31" t="s">
        <v>85</v>
      </c>
      <c r="AV15" s="31" t="s">
        <v>85</v>
      </c>
      <c r="AW15" s="31" t="s">
        <v>85</v>
      </c>
      <c r="BC15">
        <v>0.13653999999999999</v>
      </c>
    </row>
    <row r="16" spans="16:55" x14ac:dyDescent="0.25">
      <c r="P16" s="125" t="s">
        <v>115</v>
      </c>
      <c r="Q16" s="123" t="s">
        <v>116</v>
      </c>
      <c r="R16" s="1" t="s">
        <v>3</v>
      </c>
      <c r="S16" s="49" t="s">
        <v>195</v>
      </c>
      <c r="T16" s="63">
        <v>0.73160000000000003</v>
      </c>
      <c r="U16" s="63">
        <v>0.71389999999999998</v>
      </c>
      <c r="V16" s="63">
        <v>0.68969999999999998</v>
      </c>
      <c r="W16" s="63">
        <v>0.73129999999999995</v>
      </c>
      <c r="X16" s="64">
        <v>0.72529999999999994</v>
      </c>
      <c r="Y16" s="65">
        <v>0.96579999999999999</v>
      </c>
      <c r="Z16" s="66">
        <v>0.93379999999999996</v>
      </c>
      <c r="AA16" s="66">
        <v>0.97589999999999999</v>
      </c>
      <c r="AB16" s="66">
        <v>0.94359999999999999</v>
      </c>
      <c r="AC16" s="66">
        <v>0.97560000000000002</v>
      </c>
      <c r="AD16" s="56" t="s">
        <v>198</v>
      </c>
      <c r="AE16" s="50">
        <f t="shared" si="6"/>
        <v>0.96344999999999992</v>
      </c>
      <c r="AF16" s="41">
        <f t="shared" si="0"/>
        <v>5.5839682705353996E-3</v>
      </c>
      <c r="AG16" s="41">
        <f t="shared" si="1"/>
        <v>0.3169081465281573</v>
      </c>
      <c r="AH16" s="41">
        <f t="shared" si="9"/>
        <v>0.34955876173133482</v>
      </c>
      <c r="AI16" s="41">
        <f t="shared" si="3"/>
        <v>0.39691170073945187</v>
      </c>
      <c r="AJ16" s="41">
        <f t="shared" si="7"/>
        <v>0.27690414330644064</v>
      </c>
      <c r="AK16" s="41">
        <f t="shared" si="8"/>
        <v>0.32834689094167929</v>
      </c>
      <c r="AL16" s="16">
        <f t="shared" si="4"/>
        <v>0.39691170073945187</v>
      </c>
      <c r="AM16" s="16">
        <f t="shared" si="5"/>
        <v>5.5839682705353996E-3</v>
      </c>
      <c r="AN16" s="16"/>
      <c r="AO16" s="121" t="s">
        <v>115</v>
      </c>
      <c r="AP16" s="123" t="s">
        <v>116</v>
      </c>
      <c r="AQ16" s="1" t="s">
        <v>3</v>
      </c>
      <c r="AR16" s="35" t="s">
        <v>119</v>
      </c>
      <c r="AS16" s="31" t="s">
        <v>85</v>
      </c>
      <c r="AT16" s="31" t="s">
        <v>85</v>
      </c>
      <c r="AU16" s="31" t="s">
        <v>85</v>
      </c>
      <c r="AV16" s="31" t="s">
        <v>85</v>
      </c>
      <c r="AW16" s="31" t="s">
        <v>85</v>
      </c>
    </row>
    <row r="17" spans="16:55" x14ac:dyDescent="0.25">
      <c r="P17" s="126"/>
      <c r="Q17" s="124"/>
      <c r="R17" s="1" t="s">
        <v>4</v>
      </c>
      <c r="S17" s="49">
        <v>0.78</v>
      </c>
      <c r="T17" s="63">
        <v>2.86E-2</v>
      </c>
      <c r="U17" s="63">
        <v>3.9199999999999999E-2</v>
      </c>
      <c r="V17" s="63">
        <v>4.9599999999999998E-2</v>
      </c>
      <c r="W17" s="63">
        <v>4.2700000000000002E-2</v>
      </c>
      <c r="X17" s="67">
        <v>3.8899999999999997E-2</v>
      </c>
      <c r="Y17" s="68">
        <v>0.77500000000000002</v>
      </c>
      <c r="Z17" s="66">
        <v>0.62709999999999999</v>
      </c>
      <c r="AA17" s="66">
        <v>0.8518</v>
      </c>
      <c r="AB17" s="66">
        <v>0.67800000000000005</v>
      </c>
      <c r="AC17" s="66">
        <v>0.83720000000000006</v>
      </c>
      <c r="AD17" s="56">
        <v>0.92400000000000004</v>
      </c>
      <c r="AE17" s="50">
        <f t="shared" si="6"/>
        <v>0.78218333333333323</v>
      </c>
      <c r="AF17" s="41">
        <f t="shared" si="0"/>
        <v>2.799145299145133E-3</v>
      </c>
      <c r="AG17" s="41">
        <f t="shared" si="1"/>
        <v>26.349067599067595</v>
      </c>
      <c r="AH17" s="41">
        <f t="shared" si="9"/>
        <v>18.95365646258503</v>
      </c>
      <c r="AI17" s="41">
        <f t="shared" si="3"/>
        <v>14.769825268817204</v>
      </c>
      <c r="AJ17" s="41">
        <f t="shared" si="7"/>
        <v>13.686182669789227</v>
      </c>
      <c r="AK17" s="41">
        <f t="shared" si="8"/>
        <v>19.107540702656383</v>
      </c>
      <c r="AL17" s="16">
        <f t="shared" si="4"/>
        <v>26.349067599067595</v>
      </c>
      <c r="AM17" s="16">
        <f t="shared" si="5"/>
        <v>2.799145299145133E-3</v>
      </c>
      <c r="AN17" s="16"/>
      <c r="AO17" s="122"/>
      <c r="AP17" s="124"/>
      <c r="AQ17" s="1" t="s">
        <v>4</v>
      </c>
      <c r="AR17" s="31" t="s">
        <v>117</v>
      </c>
      <c r="AS17" s="31" t="s">
        <v>85</v>
      </c>
      <c r="AT17" s="31" t="s">
        <v>85</v>
      </c>
      <c r="AU17" s="31" t="s">
        <v>85</v>
      </c>
      <c r="AV17" s="31" t="s">
        <v>85</v>
      </c>
      <c r="AW17" s="31" t="s">
        <v>85</v>
      </c>
    </row>
    <row r="18" spans="16:55" x14ac:dyDescent="0.25">
      <c r="P18" s="126"/>
      <c r="Q18" s="124"/>
      <c r="R18" s="1" t="s">
        <v>5</v>
      </c>
      <c r="S18" s="49" t="s">
        <v>197</v>
      </c>
      <c r="T18" s="63">
        <v>6.9800000000000001E-2</v>
      </c>
      <c r="U18" s="63">
        <v>8.9200000000000002E-2</v>
      </c>
      <c r="V18" s="63">
        <v>9.7000000000000003E-2</v>
      </c>
      <c r="W18" s="63">
        <v>8.4699999999999998E-2</v>
      </c>
      <c r="X18" s="67">
        <v>8.8400000000000006E-2</v>
      </c>
      <c r="Y18" s="68">
        <v>0.86419999999999997</v>
      </c>
      <c r="Z18" s="66">
        <v>0.74570000000000003</v>
      </c>
      <c r="AA18" s="66">
        <v>0.90890000000000004</v>
      </c>
      <c r="AB18" s="66">
        <v>0.78559999999999997</v>
      </c>
      <c r="AC18" s="66">
        <v>0.9032</v>
      </c>
      <c r="AD18" s="56" t="s">
        <v>200</v>
      </c>
      <c r="AE18" s="50">
        <f t="shared" si="6"/>
        <v>0.85910000000000009</v>
      </c>
      <c r="AF18" s="41">
        <f t="shared" si="0"/>
        <v>6.4432989690722357E-3</v>
      </c>
      <c r="AG18" s="41">
        <f t="shared" si="1"/>
        <v>11.308022922636104</v>
      </c>
      <c r="AH18" s="41">
        <f t="shared" si="9"/>
        <v>8.6311659192825108</v>
      </c>
      <c r="AI18" s="41">
        <f t="shared" si="3"/>
        <v>7.8567010309278356</v>
      </c>
      <c r="AJ18" s="41">
        <f t="shared" si="7"/>
        <v>7.8040141676505321</v>
      </c>
      <c r="AK18" s="41">
        <f t="shared" si="8"/>
        <v>8.7183257918552037</v>
      </c>
      <c r="AL18" s="16">
        <f t="shared" si="4"/>
        <v>11.308022922636104</v>
      </c>
      <c r="AM18" s="16">
        <f t="shared" si="5"/>
        <v>6.4432989690722357E-3</v>
      </c>
      <c r="AN18" s="16"/>
      <c r="AO18" s="122"/>
      <c r="AP18" s="124"/>
      <c r="AQ18" s="1" t="s">
        <v>5</v>
      </c>
      <c r="AR18" s="31" t="s">
        <v>118</v>
      </c>
      <c r="AS18" s="31" t="s">
        <v>85</v>
      </c>
      <c r="AT18" s="31" t="s">
        <v>85</v>
      </c>
      <c r="AU18" s="31" t="s">
        <v>85</v>
      </c>
      <c r="AV18" s="31" t="s">
        <v>85</v>
      </c>
      <c r="AW18" s="31" t="s">
        <v>85</v>
      </c>
      <c r="BC18">
        <v>0.58613999999999999</v>
      </c>
    </row>
    <row r="19" spans="16:55" x14ac:dyDescent="0.25">
      <c r="P19" s="121" t="s">
        <v>121</v>
      </c>
      <c r="Q19" s="123" t="s">
        <v>116</v>
      </c>
      <c r="R19" s="1" t="s">
        <v>3</v>
      </c>
      <c r="S19" s="49" t="s">
        <v>172</v>
      </c>
      <c r="T19" s="63">
        <v>0.67510000000000003</v>
      </c>
      <c r="U19" s="63">
        <v>0.67869999999999997</v>
      </c>
      <c r="V19" s="63">
        <v>0.67210000000000003</v>
      </c>
      <c r="W19" s="63">
        <v>0.66669999999999996</v>
      </c>
      <c r="X19" s="63">
        <v>0.66769999999999996</v>
      </c>
      <c r="Y19" s="66">
        <v>0.69079999999999997</v>
      </c>
      <c r="Z19" s="66">
        <v>0.69069999999999998</v>
      </c>
      <c r="AA19" s="66">
        <v>0.69320000000000004</v>
      </c>
      <c r="AB19" s="66">
        <v>0.69710000000000005</v>
      </c>
      <c r="AC19" s="66">
        <v>0.69599999999999995</v>
      </c>
      <c r="AD19" s="51" t="s">
        <v>173</v>
      </c>
      <c r="AE19" s="50">
        <f t="shared" si="6"/>
        <v>0.69209999999999994</v>
      </c>
      <c r="AF19" s="41">
        <f t="shared" si="0"/>
        <v>1.9443216968625703E-2</v>
      </c>
      <c r="AG19" s="41">
        <f t="shared" si="1"/>
        <v>2.5181454599318476E-2</v>
      </c>
      <c r="AH19" s="41">
        <f t="shared" si="9"/>
        <v>1.9743627523206082E-2</v>
      </c>
      <c r="AI19" s="41">
        <f t="shared" si="3"/>
        <v>2.9757476565987064E-2</v>
      </c>
      <c r="AJ19" s="41">
        <f t="shared" si="7"/>
        <v>3.5998200089995533E-2</v>
      </c>
      <c r="AK19" s="41">
        <f t="shared" si="8"/>
        <v>3.6543357795417071E-2</v>
      </c>
      <c r="AL19" s="16">
        <f t="shared" si="4"/>
        <v>3.6543357795417071E-2</v>
      </c>
      <c r="AM19" s="16">
        <f t="shared" si="5"/>
        <v>1.9443216968625703E-2</v>
      </c>
      <c r="AN19" s="16"/>
      <c r="AO19" s="121" t="s">
        <v>121</v>
      </c>
      <c r="AP19" s="123" t="s">
        <v>116</v>
      </c>
      <c r="AQ19" s="1" t="s">
        <v>3</v>
      </c>
      <c r="AR19" s="31" t="s">
        <v>124</v>
      </c>
      <c r="AS19" s="31" t="s">
        <v>85</v>
      </c>
      <c r="AT19" s="31" t="s">
        <v>85</v>
      </c>
      <c r="AU19" s="31" t="s">
        <v>85</v>
      </c>
      <c r="AV19" s="31" t="s">
        <v>85</v>
      </c>
      <c r="AW19" s="31" t="s">
        <v>85</v>
      </c>
    </row>
    <row r="20" spans="16:55" x14ac:dyDescent="0.25">
      <c r="P20" s="122"/>
      <c r="Q20" s="124"/>
      <c r="R20" s="1" t="s">
        <v>4</v>
      </c>
      <c r="S20" s="49" t="s">
        <v>174</v>
      </c>
      <c r="T20" s="63">
        <v>8.0000000000000007E-5</v>
      </c>
      <c r="U20" s="63">
        <v>2.0000000000000001E-4</v>
      </c>
      <c r="V20" s="63">
        <v>1E-4</v>
      </c>
      <c r="W20" s="63">
        <v>2.0000000000000001E-4</v>
      </c>
      <c r="X20" s="63">
        <v>1E-4</v>
      </c>
      <c r="Y20" s="66">
        <v>4.0599999999999997E-2</v>
      </c>
      <c r="Z20" s="66">
        <v>4.1300000000000003E-2</v>
      </c>
      <c r="AA20" s="66">
        <v>3.85E-2</v>
      </c>
      <c r="AB20" s="66">
        <v>3.6139999999999999E-2</v>
      </c>
      <c r="AC20" s="66">
        <v>3.9780000000000003E-2</v>
      </c>
      <c r="AD20" s="51" t="s">
        <v>175</v>
      </c>
      <c r="AE20" s="50">
        <f t="shared" si="6"/>
        <v>3.6270000000000004E-2</v>
      </c>
      <c r="AF20" s="41">
        <f t="shared" si="0"/>
        <v>2.3583333333333334</v>
      </c>
      <c r="AG20" s="41">
        <f t="shared" si="1"/>
        <v>452.37500000000006</v>
      </c>
      <c r="AH20" s="41">
        <f t="shared" si="9"/>
        <v>180.35000000000002</v>
      </c>
      <c r="AI20" s="41">
        <f t="shared" si="3"/>
        <v>361.7</v>
      </c>
      <c r="AJ20" s="41">
        <f t="shared" si="7"/>
        <v>205.5</v>
      </c>
      <c r="AK20" s="41">
        <f t="shared" si="8"/>
        <v>361.7</v>
      </c>
      <c r="AL20" s="16">
        <f t="shared" si="4"/>
        <v>452.37500000000006</v>
      </c>
      <c r="AM20" s="16">
        <f t="shared" si="5"/>
        <v>3.6270000000000004E-2</v>
      </c>
      <c r="AN20" s="16"/>
      <c r="AO20" s="122"/>
      <c r="AP20" s="124"/>
      <c r="AQ20" s="1" t="s">
        <v>4</v>
      </c>
      <c r="AR20" s="31" t="s">
        <v>122</v>
      </c>
      <c r="AS20" s="31" t="s">
        <v>85</v>
      </c>
      <c r="AT20" s="31" t="s">
        <v>85</v>
      </c>
      <c r="AU20" s="31" t="s">
        <v>85</v>
      </c>
      <c r="AV20" s="31" t="s">
        <v>85</v>
      </c>
      <c r="AW20" s="31" t="s">
        <v>85</v>
      </c>
    </row>
    <row r="21" spans="16:55" x14ac:dyDescent="0.25">
      <c r="P21" s="122"/>
      <c r="Q21" s="124"/>
      <c r="R21" s="1" t="s">
        <v>5</v>
      </c>
      <c r="S21" s="49" t="s">
        <v>176</v>
      </c>
      <c r="T21" s="63">
        <v>1E-4</v>
      </c>
      <c r="U21" s="63">
        <v>2.9999999999999997E-4</v>
      </c>
      <c r="V21" s="63">
        <v>2.9999999999999997E-4</v>
      </c>
      <c r="W21" s="63">
        <v>2.0000000000000001E-4</v>
      </c>
      <c r="X21" s="63">
        <v>1E-4</v>
      </c>
      <c r="Y21" s="66">
        <v>5.8200000000000002E-2</v>
      </c>
      <c r="Z21" s="66">
        <v>8.5199999999999998E-2</v>
      </c>
      <c r="AA21" s="66">
        <v>8.1299999999999997E-2</v>
      </c>
      <c r="AB21" s="66">
        <v>7.5899999999999995E-2</v>
      </c>
      <c r="AC21" s="66">
        <v>8.2900000000000001E-2</v>
      </c>
      <c r="AD21" s="51" t="s">
        <v>177</v>
      </c>
      <c r="AE21" s="50">
        <f t="shared" si="6"/>
        <v>7.1650000000000005E-2</v>
      </c>
      <c r="AF21" s="41">
        <f t="shared" si="0"/>
        <v>1.6835205992509363</v>
      </c>
      <c r="AG21" s="41">
        <f t="shared" si="1"/>
        <v>715.5</v>
      </c>
      <c r="AH21" s="41">
        <f t="shared" si="9"/>
        <v>237.8333333333334</v>
      </c>
      <c r="AI21" s="41">
        <f t="shared" si="3"/>
        <v>237.8333333333334</v>
      </c>
      <c r="AJ21" s="41">
        <f t="shared" si="7"/>
        <v>424.99999999999994</v>
      </c>
      <c r="AK21" s="41">
        <f t="shared" si="8"/>
        <v>715.5</v>
      </c>
      <c r="AL21" s="16">
        <f t="shared" si="4"/>
        <v>715.5</v>
      </c>
      <c r="AM21" s="16">
        <f t="shared" si="5"/>
        <v>7.1650000000000005E-2</v>
      </c>
      <c r="AN21" s="16"/>
      <c r="AO21" s="122"/>
      <c r="AP21" s="124"/>
      <c r="AQ21" s="1" t="s">
        <v>5</v>
      </c>
      <c r="AR21" s="31" t="s">
        <v>123</v>
      </c>
      <c r="AS21" s="31" t="s">
        <v>85</v>
      </c>
      <c r="AT21" s="31" t="s">
        <v>85</v>
      </c>
      <c r="AU21" s="31" t="s">
        <v>85</v>
      </c>
      <c r="AV21" s="31" t="s">
        <v>85</v>
      </c>
      <c r="AW21" s="31" t="s">
        <v>85</v>
      </c>
      <c r="BC21" t="s">
        <v>216</v>
      </c>
    </row>
    <row r="22" spans="16:55" x14ac:dyDescent="0.25">
      <c r="AK22" t="s">
        <v>161</v>
      </c>
      <c r="AL22" s="16">
        <f>MAX(AL4,AL7,AL10,AL13,AL16,AL19)</f>
        <v>0.55231143552311446</v>
      </c>
      <c r="AM22" s="16">
        <f>MIN(AM4,AM7,AM10,AM13,AM16,AM19)</f>
        <v>3.3380274344129565E-3</v>
      </c>
      <c r="AN22" s="16"/>
      <c r="AO22" s="157" t="s">
        <v>41</v>
      </c>
      <c r="AP22" s="157" t="s">
        <v>83</v>
      </c>
      <c r="AQ22" s="43" t="s">
        <v>3</v>
      </c>
      <c r="AR22" s="42" t="s">
        <v>85</v>
      </c>
      <c r="AS22" s="42"/>
      <c r="AT22" s="42"/>
    </row>
    <row r="23" spans="16:55" x14ac:dyDescent="0.25">
      <c r="AB23" s="71"/>
      <c r="AK23" t="s">
        <v>238</v>
      </c>
      <c r="AL23" s="16">
        <f>MAX(AL5,AL8,AL11,AL14,AL17,AL20)</f>
        <v>452.37500000000006</v>
      </c>
      <c r="AM23" s="16">
        <f>MIN(AM5,AM8,AM11,AM14,AM17,AM20)</f>
        <v>2.799145299145133E-3</v>
      </c>
      <c r="AO23" s="158"/>
      <c r="AP23" s="158"/>
      <c r="AQ23" s="43" t="s">
        <v>4</v>
      </c>
      <c r="AR23" s="42" t="s">
        <v>85</v>
      </c>
      <c r="AS23" s="43"/>
      <c r="AT23" s="43"/>
    </row>
    <row r="24" spans="16:55" x14ac:dyDescent="0.25">
      <c r="AK24" t="s">
        <v>194</v>
      </c>
      <c r="AL24" s="16">
        <f>MAX(AL6,AL9,AL12,AL15,AL18,AL21)</f>
        <v>715.5</v>
      </c>
      <c r="AM24" s="16">
        <f>MIN(AM6,AM9,AM12,AM15,AM18,AM21)</f>
        <v>6.4432989690722357E-3</v>
      </c>
      <c r="AO24" s="159"/>
      <c r="AP24" s="159"/>
      <c r="AQ24" s="43" t="s">
        <v>5</v>
      </c>
      <c r="AR24" s="42" t="s">
        <v>65</v>
      </c>
      <c r="AS24" s="43"/>
      <c r="AT24" s="43"/>
    </row>
    <row r="33" spans="17:34" x14ac:dyDescent="0.25">
      <c r="Q33" s="155" t="s">
        <v>41</v>
      </c>
      <c r="R33" s="155" t="s">
        <v>83</v>
      </c>
      <c r="S33" s="43" t="s">
        <v>3</v>
      </c>
      <c r="T33" s="42" t="s">
        <v>164</v>
      </c>
      <c r="U33" s="42"/>
      <c r="V33" s="42"/>
      <c r="W33" s="42"/>
      <c r="X33" s="42"/>
      <c r="Y33" s="42"/>
      <c r="Z33" s="42"/>
      <c r="AA33" s="42"/>
      <c r="AB33" s="42"/>
      <c r="AC33" s="42"/>
      <c r="AD33" s="42"/>
      <c r="AE33" s="42"/>
      <c r="AF33" s="44" t="e">
        <f>(AD33-U33)/U33</f>
        <v>#DIV/0!</v>
      </c>
      <c r="AG33" s="42" t="s">
        <v>165</v>
      </c>
      <c r="AH33" s="44">
        <f>(AG33-T33)/T33</f>
        <v>0.17161226508407523</v>
      </c>
    </row>
    <row r="34" spans="17:34" x14ac:dyDescent="0.25">
      <c r="Q34" s="156"/>
      <c r="R34" s="156"/>
      <c r="S34" s="43" t="s">
        <v>4</v>
      </c>
      <c r="T34" s="43">
        <v>2.1700000000000001E-2</v>
      </c>
      <c r="U34" s="43"/>
      <c r="V34" s="43"/>
      <c r="W34" s="43"/>
      <c r="X34" s="43"/>
      <c r="Y34" s="43"/>
      <c r="Z34" s="43"/>
      <c r="AA34" s="43"/>
      <c r="AB34" s="43"/>
      <c r="AC34" s="43"/>
      <c r="AD34" s="43"/>
      <c r="AE34" s="43"/>
      <c r="AF34" s="44" t="e">
        <f>(AD34-U34)/U34</f>
        <v>#DIV/0!</v>
      </c>
      <c r="AG34" s="43">
        <v>8.5999999999999993E-2</v>
      </c>
      <c r="AH34" s="44">
        <f>(AG34-T34)/T34</f>
        <v>2.9631336405529951</v>
      </c>
    </row>
    <row r="35" spans="17:34" x14ac:dyDescent="0.25">
      <c r="Q35" s="156"/>
      <c r="R35" s="156"/>
      <c r="S35" s="43" t="s">
        <v>5</v>
      </c>
      <c r="T35" s="43">
        <v>2.1999999999999999E-2</v>
      </c>
      <c r="U35" s="43"/>
      <c r="V35" s="43"/>
      <c r="W35" s="43"/>
      <c r="X35" s="43"/>
      <c r="Y35" s="43"/>
      <c r="Z35" s="43"/>
      <c r="AA35" s="43"/>
      <c r="AB35" s="43"/>
      <c r="AC35" s="43"/>
      <c r="AD35" s="43"/>
      <c r="AE35" s="43"/>
      <c r="AF35" s="44" t="e">
        <f>(AD35-U35)/U35</f>
        <v>#DIV/0!</v>
      </c>
      <c r="AG35" s="43">
        <v>7.5399999999999995E-2</v>
      </c>
      <c r="AH35" s="44">
        <f>(AG35-T35)/T35</f>
        <v>2.4272727272727272</v>
      </c>
    </row>
  </sheetData>
  <mergeCells count="28">
    <mergeCell ref="P4:P6"/>
    <mergeCell ref="Q4:Q6"/>
    <mergeCell ref="P7:P9"/>
    <mergeCell ref="Q7:Q9"/>
    <mergeCell ref="P10:P12"/>
    <mergeCell ref="Q10:Q12"/>
    <mergeCell ref="Q33:Q35"/>
    <mergeCell ref="R33:R35"/>
    <mergeCell ref="AO4:AO6"/>
    <mergeCell ref="AP4:AP6"/>
    <mergeCell ref="AO7:AO9"/>
    <mergeCell ref="AP7:AP9"/>
    <mergeCell ref="AO10:AO12"/>
    <mergeCell ref="AP10:AP12"/>
    <mergeCell ref="AO13:AO15"/>
    <mergeCell ref="AP13:AP15"/>
    <mergeCell ref="AP22:AP24"/>
    <mergeCell ref="AO22:AO24"/>
    <mergeCell ref="AO16:AO18"/>
    <mergeCell ref="AP16:AP18"/>
    <mergeCell ref="AO19:AO21"/>
    <mergeCell ref="AP19:AP21"/>
    <mergeCell ref="P13:P15"/>
    <mergeCell ref="Q13:Q15"/>
    <mergeCell ref="P16:P18"/>
    <mergeCell ref="Q16:Q18"/>
    <mergeCell ref="P19:P21"/>
    <mergeCell ref="Q19:Q21"/>
  </mergeCells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B571FB-D487-4A6D-8F6B-99C559F93DE5}">
  <dimension ref="G5:AX33"/>
  <sheetViews>
    <sheetView topLeftCell="A9" zoomScale="70" zoomScaleNormal="70" workbookViewId="0">
      <selection activeCell="H25" sqref="H25:L27"/>
    </sheetView>
  </sheetViews>
  <sheetFormatPr defaultRowHeight="15" x14ac:dyDescent="0.25"/>
  <cols>
    <col min="7" max="7" width="15.85546875" customWidth="1"/>
    <col min="8" max="8" width="13.7109375" customWidth="1"/>
  </cols>
  <sheetData>
    <row r="5" spans="7:50" x14ac:dyDescent="0.25">
      <c r="M5" t="s">
        <v>255</v>
      </c>
    </row>
    <row r="9" spans="7:50" ht="105" x14ac:dyDescent="0.25">
      <c r="G9" s="29" t="s">
        <v>0</v>
      </c>
      <c r="H9" s="30" t="s">
        <v>78</v>
      </c>
      <c r="I9" s="30" t="s">
        <v>68</v>
      </c>
      <c r="J9" s="46" t="s">
        <v>204</v>
      </c>
      <c r="K9" s="47" t="s">
        <v>209</v>
      </c>
      <c r="L9" s="30" t="s">
        <v>213</v>
      </c>
      <c r="M9" s="30" t="s">
        <v>220</v>
      </c>
      <c r="N9" s="30" t="s">
        <v>223</v>
      </c>
      <c r="O9" s="30" t="s">
        <v>224</v>
      </c>
      <c r="P9" s="30" t="s">
        <v>221</v>
      </c>
      <c r="Q9" s="30" t="s">
        <v>214</v>
      </c>
      <c r="R9" s="47" t="s">
        <v>210</v>
      </c>
      <c r="S9" s="46" t="s">
        <v>211</v>
      </c>
      <c r="T9" s="45" t="s">
        <v>219</v>
      </c>
      <c r="U9" s="45" t="s">
        <v>206</v>
      </c>
      <c r="V9" s="46" t="s">
        <v>207</v>
      </c>
      <c r="W9" s="47" t="s">
        <v>215</v>
      </c>
      <c r="X9" s="30" t="s">
        <v>217</v>
      </c>
      <c r="Y9" s="30" t="s">
        <v>222</v>
      </c>
      <c r="Z9" s="30" t="s">
        <v>225</v>
      </c>
      <c r="AD9" s="29" t="s">
        <v>0</v>
      </c>
      <c r="AE9" s="30" t="s">
        <v>78</v>
      </c>
      <c r="AF9" s="30" t="s">
        <v>125</v>
      </c>
      <c r="AG9" s="30" t="s">
        <v>126</v>
      </c>
      <c r="AH9" s="30" t="s">
        <v>68</v>
      </c>
      <c r="AI9" s="30" t="s">
        <v>204</v>
      </c>
      <c r="AJ9" s="30" t="s">
        <v>209</v>
      </c>
      <c r="AK9" s="30" t="s">
        <v>218</v>
      </c>
      <c r="AL9" s="30" t="s">
        <v>220</v>
      </c>
      <c r="AM9" s="30" t="s">
        <v>223</v>
      </c>
    </row>
    <row r="10" spans="7:50" x14ac:dyDescent="0.25">
      <c r="G10" s="144" t="s">
        <v>127</v>
      </c>
      <c r="H10" s="121" t="s">
        <v>128</v>
      </c>
      <c r="I10" s="13" t="s">
        <v>3</v>
      </c>
      <c r="J10" s="49">
        <v>0.86599999999999999</v>
      </c>
      <c r="K10" s="49">
        <v>0.87960000000000005</v>
      </c>
      <c r="L10" s="49">
        <v>0.86409999999999998</v>
      </c>
      <c r="M10" s="49">
        <v>0.8679</v>
      </c>
      <c r="N10" s="49">
        <v>0.872</v>
      </c>
      <c r="O10" s="56">
        <v>0.94040000000000001</v>
      </c>
      <c r="P10" s="56">
        <v>0.94369999999999998</v>
      </c>
      <c r="Q10" s="56">
        <v>0.9385</v>
      </c>
      <c r="R10" s="56">
        <v>0.94479999999999997</v>
      </c>
      <c r="S10" s="56">
        <v>0.9304</v>
      </c>
      <c r="T10" s="54" t="e">
        <f>(Q10+R10+S10+#REF!+O10+P10)/6</f>
        <v>#REF!</v>
      </c>
      <c r="U10" s="55" t="e">
        <f>(T10-#REF!)/#REF!</f>
        <v>#REF!</v>
      </c>
      <c r="V10" s="55" t="e">
        <f t="shared" ref="V10:V33" si="0">(T10-J10)/J10</f>
        <v>#REF!</v>
      </c>
      <c r="W10" s="55" t="e">
        <f t="shared" ref="W10:W33" si="1">(T10-K10)/K10</f>
        <v>#REF!</v>
      </c>
      <c r="X10" s="55" t="e">
        <f t="shared" ref="X10:X33" si="2">(T10-L10)/L10</f>
        <v>#REF!</v>
      </c>
      <c r="Y10" s="55" t="e">
        <f>(T10-M10)/M10</f>
        <v>#REF!</v>
      </c>
      <c r="Z10" s="55" t="e">
        <f t="shared" ref="Z10:Z33" si="3">(T10-N10)/N10</f>
        <v>#REF!</v>
      </c>
      <c r="AD10" s="144" t="s">
        <v>127</v>
      </c>
      <c r="AE10" s="121" t="s">
        <v>128</v>
      </c>
      <c r="AF10" s="144">
        <v>1</v>
      </c>
      <c r="AG10" s="144">
        <v>12</v>
      </c>
      <c r="AH10" s="1" t="s">
        <v>3</v>
      </c>
      <c r="AI10" s="31" t="s">
        <v>85</v>
      </c>
      <c r="AJ10" s="31" t="s">
        <v>85</v>
      </c>
      <c r="AK10" s="31" t="s">
        <v>85</v>
      </c>
      <c r="AL10" s="31" t="s">
        <v>85</v>
      </c>
      <c r="AM10" s="31" t="s">
        <v>85</v>
      </c>
    </row>
    <row r="11" spans="7:50" x14ac:dyDescent="0.25">
      <c r="G11" s="145"/>
      <c r="H11" s="122"/>
      <c r="I11" s="13" t="s">
        <v>4</v>
      </c>
      <c r="J11" s="49">
        <v>8.0299999999999996E-2</v>
      </c>
      <c r="K11" s="49">
        <v>0.16350000000000001</v>
      </c>
      <c r="L11" s="49">
        <v>0.1071</v>
      </c>
      <c r="M11" s="49">
        <v>0.14860000000000001</v>
      </c>
      <c r="N11" s="49">
        <v>8.2699999999999996E-2</v>
      </c>
      <c r="O11" s="56">
        <v>0.66900000000000004</v>
      </c>
      <c r="P11" s="56">
        <v>0.66200000000000003</v>
      </c>
      <c r="Q11" s="56">
        <v>0.67220000000000002</v>
      </c>
      <c r="R11" s="56">
        <v>0.68130000000000002</v>
      </c>
      <c r="S11" s="56">
        <v>0.6018</v>
      </c>
      <c r="T11" s="54" t="e">
        <f>(Q11+R11+S11+#REF!+O11+P11)/6</f>
        <v>#REF!</v>
      </c>
      <c r="U11" s="55" t="e">
        <f>(T11-#REF!)/#REF!</f>
        <v>#REF!</v>
      </c>
      <c r="V11" s="55" t="e">
        <f t="shared" si="0"/>
        <v>#REF!</v>
      </c>
      <c r="W11" s="55" t="e">
        <f t="shared" si="1"/>
        <v>#REF!</v>
      </c>
      <c r="X11" s="55" t="e">
        <f t="shared" si="2"/>
        <v>#REF!</v>
      </c>
      <c r="Y11" s="55">
        <f t="shared" ref="Y11:Y33" si="4">(P11-M11)/M11</f>
        <v>3.4549125168236881</v>
      </c>
      <c r="Z11" s="55" t="e">
        <f t="shared" si="3"/>
        <v>#REF!</v>
      </c>
      <c r="AD11" s="145"/>
      <c r="AE11" s="122"/>
      <c r="AF11" s="145"/>
      <c r="AG11" s="145"/>
      <c r="AH11" s="1" t="s">
        <v>4</v>
      </c>
      <c r="AI11" s="31" t="s">
        <v>85</v>
      </c>
      <c r="AJ11" s="31" t="s">
        <v>85</v>
      </c>
      <c r="AK11" s="31" t="s">
        <v>85</v>
      </c>
      <c r="AL11" s="31" t="s">
        <v>85</v>
      </c>
      <c r="AM11" s="31" t="s">
        <v>85</v>
      </c>
      <c r="AX11">
        <v>13</v>
      </c>
    </row>
    <row r="12" spans="7:50" x14ac:dyDescent="0.25">
      <c r="G12" s="146"/>
      <c r="H12" s="122"/>
      <c r="I12" s="13" t="s">
        <v>5</v>
      </c>
      <c r="J12" s="49">
        <v>7.9600000000000004E-2</v>
      </c>
      <c r="K12" s="49">
        <v>0.1993</v>
      </c>
      <c r="L12" s="49">
        <v>0.12089999999999999</v>
      </c>
      <c r="M12" s="49">
        <v>0.1827</v>
      </c>
      <c r="N12" s="49">
        <v>9.8599999999999993E-2</v>
      </c>
      <c r="O12" s="56">
        <v>0.8397</v>
      </c>
      <c r="P12" s="56">
        <v>0.81399999999999995</v>
      </c>
      <c r="Q12" s="56">
        <v>0.8498</v>
      </c>
      <c r="R12" s="56">
        <v>0.84570000000000001</v>
      </c>
      <c r="S12" s="56">
        <v>0.7641</v>
      </c>
      <c r="T12" s="54" t="e">
        <f>(Q12+R12+S12+#REF!+O12+P12)/6</f>
        <v>#REF!</v>
      </c>
      <c r="U12" s="55">
        <v>1.5407</v>
      </c>
      <c r="V12" s="55" t="e">
        <f t="shared" si="0"/>
        <v>#REF!</v>
      </c>
      <c r="W12" s="55" t="e">
        <f t="shared" si="1"/>
        <v>#REF!</v>
      </c>
      <c r="X12" s="55" t="e">
        <f t="shared" si="2"/>
        <v>#REF!</v>
      </c>
      <c r="Y12" s="55">
        <f t="shared" si="4"/>
        <v>3.4553913519430761</v>
      </c>
      <c r="Z12" s="55" t="e">
        <f t="shared" si="3"/>
        <v>#REF!</v>
      </c>
      <c r="AD12" s="146"/>
      <c r="AE12" s="122"/>
      <c r="AF12" s="146"/>
      <c r="AG12" s="146"/>
      <c r="AH12" s="1" t="s">
        <v>5</v>
      </c>
      <c r="AI12" s="31" t="s">
        <v>85</v>
      </c>
      <c r="AJ12" s="31" t="s">
        <v>85</v>
      </c>
      <c r="AK12" s="31" t="s">
        <v>85</v>
      </c>
      <c r="AL12" s="31" t="s">
        <v>85</v>
      </c>
      <c r="AM12" s="31" t="s">
        <v>85</v>
      </c>
      <c r="AX12">
        <f>AX11+3</f>
        <v>16</v>
      </c>
    </row>
    <row r="13" spans="7:50" x14ac:dyDescent="0.25">
      <c r="G13" s="150" t="s">
        <v>110</v>
      </c>
      <c r="H13" s="127" t="s">
        <v>49</v>
      </c>
      <c r="I13" s="1" t="s">
        <v>3</v>
      </c>
      <c r="J13" s="49">
        <v>0.45390000000000003</v>
      </c>
      <c r="K13" s="49">
        <v>0.45229999999999998</v>
      </c>
      <c r="L13" s="49">
        <v>0.45639999999999997</v>
      </c>
      <c r="M13" s="49">
        <v>0.46870000000000001</v>
      </c>
      <c r="N13" s="49">
        <v>0.48399999999999999</v>
      </c>
      <c r="O13" s="56">
        <v>0.50149999999999995</v>
      </c>
      <c r="P13" s="56">
        <v>0.50049999999999994</v>
      </c>
      <c r="Q13" s="56">
        <v>0.4945</v>
      </c>
      <c r="R13" s="56">
        <v>0.48959999999999998</v>
      </c>
      <c r="S13" s="56">
        <v>0.4929</v>
      </c>
      <c r="T13" s="50" t="e">
        <f>(Q13+R13+S13+#REF!+O13+P13)/6</f>
        <v>#REF!</v>
      </c>
      <c r="U13" s="41" t="e">
        <f>(T13-#REF!)/#REF!</f>
        <v>#REF!</v>
      </c>
      <c r="V13" s="41" t="e">
        <f t="shared" si="0"/>
        <v>#REF!</v>
      </c>
      <c r="W13" s="41" t="e">
        <f t="shared" si="1"/>
        <v>#REF!</v>
      </c>
      <c r="X13" s="41" t="e">
        <f t="shared" si="2"/>
        <v>#REF!</v>
      </c>
      <c r="Y13" s="41">
        <f t="shared" si="4"/>
        <v>6.7847237038617322E-2</v>
      </c>
      <c r="Z13" s="41" t="e">
        <f t="shared" si="3"/>
        <v>#REF!</v>
      </c>
      <c r="AD13" s="150" t="s">
        <v>110</v>
      </c>
      <c r="AE13" s="127" t="s">
        <v>49</v>
      </c>
      <c r="AF13" s="144">
        <v>11</v>
      </c>
      <c r="AG13" s="144">
        <v>7</v>
      </c>
      <c r="AH13" s="1" t="s">
        <v>3</v>
      </c>
      <c r="AI13" s="31" t="s">
        <v>85</v>
      </c>
      <c r="AJ13" s="31" t="s">
        <v>85</v>
      </c>
      <c r="AK13" s="31" t="s">
        <v>85</v>
      </c>
      <c r="AL13" s="31" t="s">
        <v>85</v>
      </c>
      <c r="AM13" s="31" t="s">
        <v>85</v>
      </c>
      <c r="AX13">
        <f t="shared" ref="AX13:AX31" si="5">AX12+3</f>
        <v>19</v>
      </c>
    </row>
    <row r="14" spans="7:50" x14ac:dyDescent="0.25">
      <c r="G14" s="151"/>
      <c r="H14" s="128"/>
      <c r="I14" s="1" t="s">
        <v>4</v>
      </c>
      <c r="J14" s="49">
        <v>5.62E-2</v>
      </c>
      <c r="K14" s="49">
        <v>6.1400000000000003E-2</v>
      </c>
      <c r="L14" s="49">
        <v>5.4300000000000001E-2</v>
      </c>
      <c r="M14" s="49">
        <v>6.2199999999999998E-2</v>
      </c>
      <c r="N14" s="49">
        <v>6.6799999999999998E-2</v>
      </c>
      <c r="O14" s="56">
        <v>8.77E-2</v>
      </c>
      <c r="P14" s="56">
        <v>9.5699999999999993E-2</v>
      </c>
      <c r="Q14" s="56">
        <v>8.9399999999999993E-2</v>
      </c>
      <c r="R14" s="56">
        <v>9.2600000000000002E-2</v>
      </c>
      <c r="S14" s="56">
        <v>8.9200000000000002E-2</v>
      </c>
      <c r="T14" s="50" t="e">
        <f>(Q14+R14+S14+#REF!+O14+P14)/6</f>
        <v>#REF!</v>
      </c>
      <c r="U14" s="41" t="e">
        <f>(T14-#REF!)/#REF!</f>
        <v>#REF!</v>
      </c>
      <c r="V14" s="41" t="e">
        <f t="shared" si="0"/>
        <v>#REF!</v>
      </c>
      <c r="W14" s="41" t="e">
        <f t="shared" si="1"/>
        <v>#REF!</v>
      </c>
      <c r="X14" s="41" t="e">
        <f t="shared" si="2"/>
        <v>#REF!</v>
      </c>
      <c r="Y14" s="41">
        <f t="shared" si="4"/>
        <v>0.53858520900321538</v>
      </c>
      <c r="Z14" s="41" t="e">
        <f t="shared" si="3"/>
        <v>#REF!</v>
      </c>
      <c r="AD14" s="151"/>
      <c r="AE14" s="128"/>
      <c r="AF14" s="145"/>
      <c r="AG14" s="145"/>
      <c r="AH14" s="1" t="s">
        <v>4</v>
      </c>
      <c r="AI14" s="31" t="s">
        <v>85</v>
      </c>
      <c r="AJ14" s="31" t="s">
        <v>85</v>
      </c>
      <c r="AK14" s="31" t="s">
        <v>85</v>
      </c>
      <c r="AL14" s="31" t="s">
        <v>85</v>
      </c>
      <c r="AM14" s="31" t="s">
        <v>85</v>
      </c>
      <c r="AX14">
        <f t="shared" si="5"/>
        <v>22</v>
      </c>
    </row>
    <row r="15" spans="7:50" x14ac:dyDescent="0.25">
      <c r="G15" s="152"/>
      <c r="H15" s="128"/>
      <c r="I15" s="1" t="s">
        <v>5</v>
      </c>
      <c r="J15" s="49">
        <v>6.9199999999999998E-2</v>
      </c>
      <c r="K15" s="49">
        <v>7.2599999999999998E-2</v>
      </c>
      <c r="L15" s="49">
        <v>6.8000000000000005E-2</v>
      </c>
      <c r="M15" s="49">
        <v>7.7899999999999997E-2</v>
      </c>
      <c r="N15" s="49">
        <v>8.1199999999999994E-2</v>
      </c>
      <c r="O15" s="56">
        <v>0.1014</v>
      </c>
      <c r="P15" s="56">
        <v>0.1079</v>
      </c>
      <c r="Q15" s="56">
        <v>0.1051</v>
      </c>
      <c r="R15" s="56">
        <v>0.104</v>
      </c>
      <c r="S15" s="56">
        <v>0.106</v>
      </c>
      <c r="T15" s="50" t="e">
        <f>(Q15+R15+S15+#REF!+O15+P15)/6</f>
        <v>#REF!</v>
      </c>
      <c r="U15" s="41" t="e">
        <f>(T15-#REF!)/#REF!</f>
        <v>#REF!</v>
      </c>
      <c r="V15" s="41" t="e">
        <f t="shared" si="0"/>
        <v>#REF!</v>
      </c>
      <c r="W15" s="41" t="e">
        <f t="shared" si="1"/>
        <v>#REF!</v>
      </c>
      <c r="X15" s="41" t="e">
        <f t="shared" si="2"/>
        <v>#REF!</v>
      </c>
      <c r="Y15" s="41">
        <f t="shared" si="4"/>
        <v>0.38510911424903721</v>
      </c>
      <c r="Z15" s="41" t="e">
        <f t="shared" si="3"/>
        <v>#REF!</v>
      </c>
      <c r="AD15" s="152"/>
      <c r="AE15" s="128"/>
      <c r="AF15" s="146"/>
      <c r="AG15" s="146"/>
      <c r="AH15" s="1" t="s">
        <v>5</v>
      </c>
      <c r="AI15" s="31" t="s">
        <v>85</v>
      </c>
      <c r="AJ15" s="31" t="s">
        <v>85</v>
      </c>
      <c r="AK15" s="31" t="s">
        <v>85</v>
      </c>
      <c r="AL15" s="31" t="s">
        <v>85</v>
      </c>
      <c r="AM15" s="31" t="s">
        <v>85</v>
      </c>
      <c r="AX15">
        <f t="shared" si="5"/>
        <v>25</v>
      </c>
    </row>
    <row r="16" spans="7:50" ht="15" customHeight="1" x14ac:dyDescent="0.25">
      <c r="G16" s="160" t="s">
        <v>111</v>
      </c>
      <c r="H16" s="163" t="s">
        <v>230</v>
      </c>
      <c r="I16" s="74" t="s">
        <v>3</v>
      </c>
      <c r="J16" s="76"/>
      <c r="K16" s="76"/>
      <c r="L16" s="76"/>
      <c r="M16" s="76"/>
      <c r="N16" s="77"/>
      <c r="O16" s="78"/>
      <c r="P16" s="79"/>
      <c r="Q16" s="79"/>
      <c r="R16" s="79"/>
      <c r="S16" s="79"/>
      <c r="T16" s="80" t="e">
        <f>(Q16+R16+S16+#REF!+O16+P16)/6</f>
        <v>#REF!</v>
      </c>
      <c r="U16" s="81" t="e">
        <f>(T16-#REF!)/#REF!</f>
        <v>#REF!</v>
      </c>
      <c r="V16" s="81" t="e">
        <f t="shared" si="0"/>
        <v>#REF!</v>
      </c>
      <c r="W16" s="81" t="e">
        <f t="shared" si="1"/>
        <v>#REF!</v>
      </c>
      <c r="X16" s="81" t="e">
        <f t="shared" si="2"/>
        <v>#REF!</v>
      </c>
      <c r="Y16" s="81" t="e">
        <f t="shared" si="4"/>
        <v>#DIV/0!</v>
      </c>
      <c r="Z16" s="81" t="e">
        <f t="shared" si="3"/>
        <v>#REF!</v>
      </c>
      <c r="AD16" s="160" t="s">
        <v>111</v>
      </c>
      <c r="AE16" s="163" t="s">
        <v>112</v>
      </c>
      <c r="AF16" s="160">
        <v>8</v>
      </c>
      <c r="AG16" s="160">
        <v>1</v>
      </c>
      <c r="AH16" s="74" t="s">
        <v>3</v>
      </c>
      <c r="AI16" s="75"/>
      <c r="AJ16" s="75"/>
      <c r="AK16" s="75"/>
      <c r="AL16" s="75"/>
      <c r="AM16" s="75"/>
      <c r="AX16">
        <f t="shared" si="5"/>
        <v>28</v>
      </c>
    </row>
    <row r="17" spans="7:50" x14ac:dyDescent="0.25">
      <c r="G17" s="161"/>
      <c r="H17" s="164"/>
      <c r="I17" s="74" t="s">
        <v>4</v>
      </c>
      <c r="J17" s="77"/>
      <c r="K17" s="82"/>
      <c r="L17" s="77"/>
      <c r="M17" s="77"/>
      <c r="N17" s="77"/>
      <c r="O17" s="78"/>
      <c r="P17" s="78"/>
      <c r="Q17" s="78"/>
      <c r="R17" s="78"/>
      <c r="S17" s="78"/>
      <c r="T17" s="80" t="e">
        <f>(Q17+R17+S17+#REF!+O17+P17)/6</f>
        <v>#REF!</v>
      </c>
      <c r="U17" s="81" t="e">
        <f>(T17-#REF!)/#REF!</f>
        <v>#REF!</v>
      </c>
      <c r="V17" s="81" t="e">
        <f t="shared" si="0"/>
        <v>#REF!</v>
      </c>
      <c r="W17" s="81" t="e">
        <f t="shared" si="1"/>
        <v>#REF!</v>
      </c>
      <c r="X17" s="81" t="e">
        <f t="shared" si="2"/>
        <v>#REF!</v>
      </c>
      <c r="Y17" s="81" t="e">
        <f t="shared" si="4"/>
        <v>#DIV/0!</v>
      </c>
      <c r="Z17" s="81" t="e">
        <f t="shared" si="3"/>
        <v>#REF!</v>
      </c>
      <c r="AD17" s="161"/>
      <c r="AE17" s="164"/>
      <c r="AF17" s="161"/>
      <c r="AG17" s="161"/>
      <c r="AH17" s="74" t="s">
        <v>4</v>
      </c>
      <c r="AI17" s="75"/>
      <c r="AJ17" s="75"/>
      <c r="AK17" s="75"/>
      <c r="AL17" s="75"/>
      <c r="AM17" s="75"/>
      <c r="AX17">
        <f t="shared" si="5"/>
        <v>31</v>
      </c>
    </row>
    <row r="18" spans="7:50" x14ac:dyDescent="0.25">
      <c r="G18" s="162"/>
      <c r="H18" s="165"/>
      <c r="I18" s="74" t="s">
        <v>5</v>
      </c>
      <c r="J18" s="77"/>
      <c r="K18" s="82"/>
      <c r="L18" s="77"/>
      <c r="M18" s="77"/>
      <c r="N18" s="77"/>
      <c r="O18" s="78"/>
      <c r="P18" s="78"/>
      <c r="Q18" s="78"/>
      <c r="R18" s="78"/>
      <c r="S18" s="78"/>
      <c r="T18" s="80" t="e">
        <f>(Q18+R18+S18+#REF!+O18+P18)/6</f>
        <v>#REF!</v>
      </c>
      <c r="U18" s="81" t="e">
        <f>(T18-#REF!)/#REF!</f>
        <v>#REF!</v>
      </c>
      <c r="V18" s="81" t="e">
        <f t="shared" si="0"/>
        <v>#REF!</v>
      </c>
      <c r="W18" s="81" t="e">
        <f t="shared" si="1"/>
        <v>#REF!</v>
      </c>
      <c r="X18" s="81" t="e">
        <f t="shared" si="2"/>
        <v>#REF!</v>
      </c>
      <c r="Y18" s="81" t="e">
        <f t="shared" si="4"/>
        <v>#DIV/0!</v>
      </c>
      <c r="Z18" s="81" t="e">
        <f t="shared" si="3"/>
        <v>#REF!</v>
      </c>
      <c r="AD18" s="162"/>
      <c r="AE18" s="165"/>
      <c r="AF18" s="162"/>
      <c r="AG18" s="162"/>
      <c r="AH18" s="74" t="s">
        <v>5</v>
      </c>
      <c r="AI18" s="75"/>
      <c r="AJ18" s="75"/>
      <c r="AK18" s="75"/>
      <c r="AL18" s="75"/>
      <c r="AM18" s="75"/>
      <c r="AX18">
        <f t="shared" si="5"/>
        <v>34</v>
      </c>
    </row>
    <row r="19" spans="7:50" x14ac:dyDescent="0.25">
      <c r="G19" s="150" t="s">
        <v>47</v>
      </c>
      <c r="H19" s="123" t="s">
        <v>131</v>
      </c>
      <c r="I19" s="1" t="s">
        <v>3</v>
      </c>
      <c r="J19" s="49">
        <v>0.55910000000000004</v>
      </c>
      <c r="K19" s="49">
        <v>0.52139999999999997</v>
      </c>
      <c r="L19" s="57">
        <v>0.49859999999999999</v>
      </c>
      <c r="M19" s="57">
        <v>0.53900000000000003</v>
      </c>
      <c r="N19" s="57">
        <v>0.49909999999999999</v>
      </c>
      <c r="O19" s="58">
        <v>0.98799999999999999</v>
      </c>
      <c r="P19" s="58">
        <v>0.98599999999999999</v>
      </c>
      <c r="Q19" s="56">
        <v>0.98209999999999997</v>
      </c>
      <c r="R19" s="56">
        <v>0.97470000000000001</v>
      </c>
      <c r="S19" s="56">
        <v>0.97499999999999998</v>
      </c>
      <c r="T19" s="50" t="e">
        <f>(Q19+R19+S19+#REF!+O19+P19)/6</f>
        <v>#REF!</v>
      </c>
      <c r="U19" s="41" t="e">
        <f>(T19-#REF!)/#REF!</f>
        <v>#REF!</v>
      </c>
      <c r="V19" s="41" t="e">
        <f t="shared" si="0"/>
        <v>#REF!</v>
      </c>
      <c r="W19" s="41" t="e">
        <f t="shared" si="1"/>
        <v>#REF!</v>
      </c>
      <c r="X19" s="41" t="e">
        <f t="shared" si="2"/>
        <v>#REF!</v>
      </c>
      <c r="Y19" s="41">
        <f t="shared" si="4"/>
        <v>0.8293135435992578</v>
      </c>
      <c r="Z19" s="41" t="e">
        <f t="shared" si="3"/>
        <v>#REF!</v>
      </c>
      <c r="AD19" s="150" t="s">
        <v>47</v>
      </c>
      <c r="AE19" s="123" t="s">
        <v>131</v>
      </c>
      <c r="AF19" s="144">
        <v>2</v>
      </c>
      <c r="AG19" s="144">
        <v>25</v>
      </c>
      <c r="AH19" s="1" t="s">
        <v>3</v>
      </c>
      <c r="AI19" s="31" t="s">
        <v>85</v>
      </c>
      <c r="AJ19" s="31" t="s">
        <v>85</v>
      </c>
      <c r="AK19" s="31" t="s">
        <v>85</v>
      </c>
      <c r="AL19" s="31" t="s">
        <v>85</v>
      </c>
      <c r="AM19" s="31" t="s">
        <v>85</v>
      </c>
      <c r="AX19">
        <f t="shared" si="5"/>
        <v>37</v>
      </c>
    </row>
    <row r="20" spans="7:50" x14ac:dyDescent="0.25">
      <c r="G20" s="151"/>
      <c r="H20" s="124"/>
      <c r="I20" s="1" t="s">
        <v>4</v>
      </c>
      <c r="J20" s="49">
        <v>0.12959999999999999</v>
      </c>
      <c r="K20" s="49">
        <v>0.1019</v>
      </c>
      <c r="L20" s="49">
        <v>7.3499999999999996E-2</v>
      </c>
      <c r="M20" s="49">
        <v>0.1052</v>
      </c>
      <c r="N20" s="49">
        <v>0.1125</v>
      </c>
      <c r="O20" s="56">
        <v>0.98709999999999998</v>
      </c>
      <c r="P20" s="56">
        <v>0.98740000000000006</v>
      </c>
      <c r="Q20" s="56">
        <v>0.98150000000000004</v>
      </c>
      <c r="R20" s="56">
        <v>0.97540000000000004</v>
      </c>
      <c r="S20" s="56">
        <v>0.97819999999999996</v>
      </c>
      <c r="T20" s="50" t="e">
        <f>(Q20+R20+S20+#REF!+O20+P20)/6</f>
        <v>#REF!</v>
      </c>
      <c r="U20" s="41" t="e">
        <f>(T20-#REF!)/#REF!</f>
        <v>#REF!</v>
      </c>
      <c r="V20" s="41" t="e">
        <f t="shared" si="0"/>
        <v>#REF!</v>
      </c>
      <c r="W20" s="41" t="e">
        <f t="shared" si="1"/>
        <v>#REF!</v>
      </c>
      <c r="X20" s="41" t="e">
        <f t="shared" si="2"/>
        <v>#REF!</v>
      </c>
      <c r="Y20" s="41">
        <f t="shared" si="4"/>
        <v>8.3859315589353614</v>
      </c>
      <c r="Z20" s="41" t="e">
        <f t="shared" si="3"/>
        <v>#REF!</v>
      </c>
      <c r="AD20" s="151"/>
      <c r="AE20" s="124"/>
      <c r="AF20" s="145"/>
      <c r="AG20" s="145"/>
      <c r="AH20" s="1" t="s">
        <v>4</v>
      </c>
      <c r="AI20" s="31" t="s">
        <v>85</v>
      </c>
      <c r="AJ20" s="31" t="s">
        <v>85</v>
      </c>
      <c r="AK20" s="31" t="s">
        <v>85</v>
      </c>
      <c r="AL20" s="31" t="s">
        <v>85</v>
      </c>
      <c r="AM20" s="31" t="s">
        <v>85</v>
      </c>
      <c r="AX20">
        <f t="shared" si="5"/>
        <v>40</v>
      </c>
    </row>
    <row r="21" spans="7:50" x14ac:dyDescent="0.25">
      <c r="G21" s="152"/>
      <c r="H21" s="124"/>
      <c r="I21" s="1" t="s">
        <v>5</v>
      </c>
      <c r="J21" s="49">
        <v>8.1900000000000001E-2</v>
      </c>
      <c r="K21" s="49">
        <v>7.3899999999999993E-2</v>
      </c>
      <c r="L21" s="49">
        <v>4.7699999999999999E-2</v>
      </c>
      <c r="M21" s="49">
        <v>0.12039999999999999</v>
      </c>
      <c r="N21" s="49">
        <v>8.0699999999999994E-2</v>
      </c>
      <c r="O21" s="56">
        <v>0.99350000000000005</v>
      </c>
      <c r="P21" s="56">
        <v>0.99609999999999999</v>
      </c>
      <c r="Q21" s="56">
        <v>0.9929</v>
      </c>
      <c r="R21" s="56">
        <v>0.99180000000000001</v>
      </c>
      <c r="S21" s="56">
        <v>0.995</v>
      </c>
      <c r="T21" s="50" t="e">
        <f>(Q21+R21+S21+#REF!+O21+P21)/6</f>
        <v>#REF!</v>
      </c>
      <c r="U21" s="41" t="e">
        <f>(T21-#REF!)/#REF!</f>
        <v>#REF!</v>
      </c>
      <c r="V21" s="41" t="e">
        <f t="shared" si="0"/>
        <v>#REF!</v>
      </c>
      <c r="W21" s="41" t="e">
        <f t="shared" si="1"/>
        <v>#REF!</v>
      </c>
      <c r="X21" s="41" t="e">
        <f t="shared" si="2"/>
        <v>#REF!</v>
      </c>
      <c r="Y21" s="41">
        <f t="shared" si="4"/>
        <v>7.2732558139534893</v>
      </c>
      <c r="Z21" s="41" t="e">
        <f t="shared" si="3"/>
        <v>#REF!</v>
      </c>
      <c r="AD21" s="152"/>
      <c r="AE21" s="124"/>
      <c r="AF21" s="146"/>
      <c r="AG21" s="146"/>
      <c r="AH21" s="1" t="s">
        <v>5</v>
      </c>
      <c r="AI21" s="31" t="s">
        <v>85</v>
      </c>
      <c r="AJ21" s="31" t="s">
        <v>85</v>
      </c>
      <c r="AK21" s="31" t="s">
        <v>85</v>
      </c>
      <c r="AL21" s="31" t="s">
        <v>85</v>
      </c>
      <c r="AM21" s="31" t="s">
        <v>85</v>
      </c>
      <c r="AX21">
        <f t="shared" si="5"/>
        <v>43</v>
      </c>
    </row>
    <row r="22" spans="7:50" x14ac:dyDescent="0.25">
      <c r="G22" s="150" t="s">
        <v>115</v>
      </c>
      <c r="H22" s="123" t="s">
        <v>116</v>
      </c>
      <c r="I22" s="1" t="s">
        <v>3</v>
      </c>
      <c r="J22" s="49">
        <v>0.77080000000000004</v>
      </c>
      <c r="K22" s="49">
        <v>0.74770000000000003</v>
      </c>
      <c r="L22" s="49">
        <v>0.72430000000000005</v>
      </c>
      <c r="M22" s="49">
        <v>0.74429999999999996</v>
      </c>
      <c r="N22" s="59">
        <v>0.73670000000000002</v>
      </c>
      <c r="O22" s="60">
        <v>0.76880000000000004</v>
      </c>
      <c r="P22" s="56">
        <v>0.78669999999999995</v>
      </c>
      <c r="Q22" s="56">
        <v>0.74880000000000002</v>
      </c>
      <c r="R22" s="56">
        <v>0.76829999999999998</v>
      </c>
      <c r="S22" s="56">
        <v>0.79659999999999997</v>
      </c>
      <c r="T22" s="50" t="e">
        <f>(Q22+R22+S22+#REF!+O22+P22)/6</f>
        <v>#REF!</v>
      </c>
      <c r="U22" s="41" t="e">
        <f>(T22-#REF!)/#REF!</f>
        <v>#REF!</v>
      </c>
      <c r="V22" s="41" t="e">
        <f t="shared" si="0"/>
        <v>#REF!</v>
      </c>
      <c r="W22" s="41" t="e">
        <f t="shared" si="1"/>
        <v>#REF!</v>
      </c>
      <c r="X22" s="41" t="e">
        <f t="shared" si="2"/>
        <v>#REF!</v>
      </c>
      <c r="Y22" s="41">
        <f t="shared" si="4"/>
        <v>5.6966277038828422E-2</v>
      </c>
      <c r="Z22" s="41" t="e">
        <f t="shared" si="3"/>
        <v>#REF!</v>
      </c>
      <c r="AD22" s="150" t="s">
        <v>115</v>
      </c>
      <c r="AE22" s="123" t="s">
        <v>116</v>
      </c>
      <c r="AF22" s="144">
        <v>16</v>
      </c>
      <c r="AG22" s="144">
        <v>2</v>
      </c>
      <c r="AH22" s="1" t="s">
        <v>3</v>
      </c>
      <c r="AI22" s="31" t="s">
        <v>85</v>
      </c>
      <c r="AJ22" s="31" t="s">
        <v>74</v>
      </c>
      <c r="AK22" s="31" t="s">
        <v>85</v>
      </c>
      <c r="AL22" s="31" t="s">
        <v>85</v>
      </c>
      <c r="AM22" s="31" t="s">
        <v>85</v>
      </c>
      <c r="AX22">
        <f t="shared" si="5"/>
        <v>46</v>
      </c>
    </row>
    <row r="23" spans="7:50" x14ac:dyDescent="0.25">
      <c r="G23" s="151"/>
      <c r="H23" s="124"/>
      <c r="I23" s="1" t="s">
        <v>4</v>
      </c>
      <c r="J23" s="49">
        <v>0.14280000000000001</v>
      </c>
      <c r="K23" s="49">
        <v>0.12839999999999999</v>
      </c>
      <c r="L23" s="49">
        <v>9.69E-2</v>
      </c>
      <c r="M23" s="49">
        <v>0.10970000000000001</v>
      </c>
      <c r="N23" s="61">
        <v>0.1056</v>
      </c>
      <c r="O23" s="62">
        <v>0.1575</v>
      </c>
      <c r="P23" s="56">
        <v>0.18870000000000001</v>
      </c>
      <c r="Q23" s="56">
        <v>0.1368</v>
      </c>
      <c r="R23" s="56">
        <v>0.16039999999999999</v>
      </c>
      <c r="S23" s="56">
        <v>0.19869999999999999</v>
      </c>
      <c r="T23" s="50" t="e">
        <f>(Q23+R23+S23+#REF!+O23+P23)/6</f>
        <v>#REF!</v>
      </c>
      <c r="U23" s="41" t="e">
        <f>(T23-#REF!)/#REF!</f>
        <v>#REF!</v>
      </c>
      <c r="V23" s="41" t="e">
        <f t="shared" si="0"/>
        <v>#REF!</v>
      </c>
      <c r="W23" s="41" t="e">
        <f t="shared" si="1"/>
        <v>#REF!</v>
      </c>
      <c r="X23" s="41" t="e">
        <f t="shared" si="2"/>
        <v>#REF!</v>
      </c>
      <c r="Y23" s="41">
        <f t="shared" si="4"/>
        <v>0.72014585232452144</v>
      </c>
      <c r="Z23" s="41" t="e">
        <f t="shared" si="3"/>
        <v>#REF!</v>
      </c>
      <c r="AD23" s="151"/>
      <c r="AE23" s="124"/>
      <c r="AF23" s="145"/>
      <c r="AG23" s="145"/>
      <c r="AH23" s="1" t="s">
        <v>4</v>
      </c>
      <c r="AI23" s="31" t="s">
        <v>85</v>
      </c>
      <c r="AJ23" s="31" t="s">
        <v>235</v>
      </c>
      <c r="AK23" s="31" t="s">
        <v>85</v>
      </c>
      <c r="AL23" s="31" t="s">
        <v>85</v>
      </c>
      <c r="AM23" s="31" t="s">
        <v>85</v>
      </c>
      <c r="AX23">
        <f t="shared" si="5"/>
        <v>49</v>
      </c>
    </row>
    <row r="24" spans="7:50" x14ac:dyDescent="0.25">
      <c r="G24" s="152"/>
      <c r="H24" s="124"/>
      <c r="I24" s="1" t="s">
        <v>5</v>
      </c>
      <c r="J24" s="49">
        <v>0.25280000000000002</v>
      </c>
      <c r="K24" s="49">
        <v>0.22220000000000001</v>
      </c>
      <c r="L24" s="49">
        <v>0.17519999999999999</v>
      </c>
      <c r="M24" s="49">
        <v>0.20019999999999999</v>
      </c>
      <c r="N24" s="61">
        <v>0.19350000000000001</v>
      </c>
      <c r="O24" s="62">
        <v>0.26579999999999998</v>
      </c>
      <c r="P24" s="56">
        <v>0.3029</v>
      </c>
      <c r="Q24" s="56">
        <v>0.2293</v>
      </c>
      <c r="R24" s="56">
        <v>0.26369999999999999</v>
      </c>
      <c r="S24" s="56">
        <v>0.32400000000000001</v>
      </c>
      <c r="T24" s="50" t="e">
        <f>(Q24+R24+S24+#REF!+O24+P24)/6</f>
        <v>#REF!</v>
      </c>
      <c r="U24" s="41" t="e">
        <f>(T24-#REF!)/#REF!</f>
        <v>#REF!</v>
      </c>
      <c r="V24" s="41" t="e">
        <f t="shared" si="0"/>
        <v>#REF!</v>
      </c>
      <c r="W24" s="41" t="e">
        <f t="shared" si="1"/>
        <v>#REF!</v>
      </c>
      <c r="X24" s="41" t="e">
        <f t="shared" si="2"/>
        <v>#REF!</v>
      </c>
      <c r="Y24" s="41">
        <f t="shared" si="4"/>
        <v>0.5129870129870131</v>
      </c>
      <c r="Z24" s="41" t="e">
        <f t="shared" si="3"/>
        <v>#REF!</v>
      </c>
      <c r="AD24" s="152"/>
      <c r="AE24" s="124"/>
      <c r="AF24" s="146"/>
      <c r="AG24" s="146"/>
      <c r="AH24" s="1" t="s">
        <v>5</v>
      </c>
      <c r="AI24" s="31" t="s">
        <v>85</v>
      </c>
      <c r="AJ24" s="31" t="s">
        <v>85</v>
      </c>
      <c r="AK24" s="31" t="s">
        <v>85</v>
      </c>
      <c r="AL24" s="31" t="s">
        <v>85</v>
      </c>
      <c r="AM24" s="31" t="s">
        <v>85</v>
      </c>
      <c r="AX24">
        <f t="shared" si="5"/>
        <v>52</v>
      </c>
    </row>
    <row r="25" spans="7:50" x14ac:dyDescent="0.25">
      <c r="G25" s="150" t="s">
        <v>132</v>
      </c>
      <c r="H25" s="127" t="s">
        <v>49</v>
      </c>
      <c r="I25" s="1" t="s">
        <v>3</v>
      </c>
      <c r="J25" s="49">
        <v>0.46910000000000002</v>
      </c>
      <c r="K25" s="49">
        <v>0.48209999999999997</v>
      </c>
      <c r="L25" s="49">
        <v>0.48399999999999999</v>
      </c>
      <c r="M25" s="49">
        <v>0.46739999999999998</v>
      </c>
      <c r="N25" s="49">
        <v>0.49809999999999999</v>
      </c>
      <c r="O25" s="56">
        <v>0.89080000000000004</v>
      </c>
      <c r="P25" s="56">
        <v>0.89959999999999996</v>
      </c>
      <c r="Q25" s="56">
        <v>0.89929999999999999</v>
      </c>
      <c r="R25" s="56">
        <v>0.89610000000000001</v>
      </c>
      <c r="S25" s="56">
        <v>0.90010000000000001</v>
      </c>
      <c r="T25" s="50" t="e">
        <f>(Q25+R25+S25+#REF!+O25+P25)/6</f>
        <v>#REF!</v>
      </c>
      <c r="U25" s="41" t="e">
        <f>(T25-#REF!)/#REF!</f>
        <v>#REF!</v>
      </c>
      <c r="V25" s="41" t="e">
        <f t="shared" si="0"/>
        <v>#REF!</v>
      </c>
      <c r="W25" s="41" t="e">
        <f t="shared" si="1"/>
        <v>#REF!</v>
      </c>
      <c r="X25" s="41" t="e">
        <f t="shared" si="2"/>
        <v>#REF!</v>
      </c>
      <c r="Y25" s="41">
        <f t="shared" si="4"/>
        <v>0.92468977321352164</v>
      </c>
      <c r="Z25" s="41" t="e">
        <f t="shared" si="3"/>
        <v>#REF!</v>
      </c>
      <c r="AD25" s="150" t="s">
        <v>132</v>
      </c>
      <c r="AE25" s="121" t="s">
        <v>128</v>
      </c>
      <c r="AF25" s="144">
        <v>12</v>
      </c>
      <c r="AG25" s="144">
        <v>5</v>
      </c>
      <c r="AH25" s="1" t="s">
        <v>3</v>
      </c>
      <c r="AI25" s="31" t="s">
        <v>85</v>
      </c>
      <c r="AJ25" s="31" t="s">
        <v>85</v>
      </c>
      <c r="AK25" s="31" t="s">
        <v>85</v>
      </c>
      <c r="AL25" s="31" t="s">
        <v>85</v>
      </c>
      <c r="AM25" s="31" t="s">
        <v>85</v>
      </c>
      <c r="AX25">
        <f t="shared" si="5"/>
        <v>55</v>
      </c>
    </row>
    <row r="26" spans="7:50" x14ac:dyDescent="0.25">
      <c r="G26" s="151"/>
      <c r="H26" s="128"/>
      <c r="I26" s="1" t="s">
        <v>4</v>
      </c>
      <c r="J26" s="49">
        <v>9.11E-2</v>
      </c>
      <c r="K26" s="49">
        <v>9.9000000000000005E-2</v>
      </c>
      <c r="L26" s="49">
        <v>9.9900000000000003E-2</v>
      </c>
      <c r="M26" s="49">
        <v>8.8900000000000007E-2</v>
      </c>
      <c r="N26" s="49">
        <v>0.113</v>
      </c>
      <c r="O26" s="56">
        <v>0.73040000000000005</v>
      </c>
      <c r="P26" s="56">
        <v>0.73929999999999996</v>
      </c>
      <c r="Q26" s="56">
        <v>0.74170000000000003</v>
      </c>
      <c r="R26" s="56">
        <v>0.73980000000000001</v>
      </c>
      <c r="S26" s="56">
        <v>0.74399999999999999</v>
      </c>
      <c r="T26" s="50" t="e">
        <f>(Q26+R26+S26+#REF!+O26+P26)/6</f>
        <v>#REF!</v>
      </c>
      <c r="U26" s="41" t="e">
        <f>(T26-#REF!)/#REF!</f>
        <v>#REF!</v>
      </c>
      <c r="V26" s="41" t="e">
        <f t="shared" si="0"/>
        <v>#REF!</v>
      </c>
      <c r="W26" s="41" t="e">
        <f t="shared" si="1"/>
        <v>#REF!</v>
      </c>
      <c r="X26" s="41" t="e">
        <f t="shared" si="2"/>
        <v>#REF!</v>
      </c>
      <c r="Y26" s="41">
        <f t="shared" si="4"/>
        <v>7.316085489313835</v>
      </c>
      <c r="Z26" s="41" t="e">
        <f t="shared" si="3"/>
        <v>#REF!</v>
      </c>
      <c r="AD26" s="151"/>
      <c r="AE26" s="122"/>
      <c r="AF26" s="145"/>
      <c r="AG26" s="145"/>
      <c r="AH26" s="1" t="s">
        <v>4</v>
      </c>
      <c r="AI26" s="31" t="s">
        <v>85</v>
      </c>
      <c r="AJ26" s="31" t="s">
        <v>85</v>
      </c>
      <c r="AK26" s="31" t="s">
        <v>85</v>
      </c>
      <c r="AL26" s="31" t="s">
        <v>85</v>
      </c>
      <c r="AM26" s="31" t="s">
        <v>85</v>
      </c>
      <c r="AX26">
        <f t="shared" si="5"/>
        <v>58</v>
      </c>
    </row>
    <row r="27" spans="7:50" x14ac:dyDescent="0.25">
      <c r="G27" s="152"/>
      <c r="H27" s="128"/>
      <c r="I27" s="1" t="s">
        <v>5</v>
      </c>
      <c r="J27" s="49">
        <v>8.2900000000000001E-2</v>
      </c>
      <c r="K27" s="49">
        <v>9.3799999999999994E-2</v>
      </c>
      <c r="L27" s="49">
        <v>9.5299999999999996E-2</v>
      </c>
      <c r="M27" s="49">
        <v>8.4599999999999995E-2</v>
      </c>
      <c r="N27" s="49">
        <v>0.1101</v>
      </c>
      <c r="O27" s="56">
        <v>0.74</v>
      </c>
      <c r="P27" s="56">
        <v>0.75029999999999997</v>
      </c>
      <c r="Q27" s="56">
        <v>0.75529999999999997</v>
      </c>
      <c r="R27" s="56">
        <v>0.75019999999999998</v>
      </c>
      <c r="S27" s="56">
        <v>0.75680000000000003</v>
      </c>
      <c r="T27" s="50" t="e">
        <f>(Q27+R27+S27+#REF!+O27+P27)/6</f>
        <v>#REF!</v>
      </c>
      <c r="U27" s="41" t="e">
        <f>(T27-#REF!)/#REF!</f>
        <v>#REF!</v>
      </c>
      <c r="V27" s="41" t="e">
        <f t="shared" si="0"/>
        <v>#REF!</v>
      </c>
      <c r="W27" s="41" t="e">
        <f t="shared" si="1"/>
        <v>#REF!</v>
      </c>
      <c r="X27" s="41" t="e">
        <f t="shared" si="2"/>
        <v>#REF!</v>
      </c>
      <c r="Y27" s="41">
        <f t="shared" si="4"/>
        <v>7.8687943262411348</v>
      </c>
      <c r="Z27" s="41" t="e">
        <f t="shared" si="3"/>
        <v>#REF!</v>
      </c>
      <c r="AD27" s="152"/>
      <c r="AE27" s="122"/>
      <c r="AF27" s="146"/>
      <c r="AG27" s="146"/>
      <c r="AH27" s="1" t="s">
        <v>5</v>
      </c>
      <c r="AI27" s="31" t="s">
        <v>85</v>
      </c>
      <c r="AJ27" s="31" t="s">
        <v>85</v>
      </c>
      <c r="AK27" s="31" t="s">
        <v>85</v>
      </c>
      <c r="AL27" s="31" t="s">
        <v>85</v>
      </c>
      <c r="AM27" s="31" t="s">
        <v>85</v>
      </c>
      <c r="AX27">
        <f t="shared" si="5"/>
        <v>61</v>
      </c>
    </row>
    <row r="28" spans="7:50" x14ac:dyDescent="0.25">
      <c r="G28" s="144" t="s">
        <v>133</v>
      </c>
      <c r="H28" s="127" t="s">
        <v>227</v>
      </c>
      <c r="I28" s="1" t="s">
        <v>3</v>
      </c>
      <c r="J28" s="49">
        <v>0.83299999999999996</v>
      </c>
      <c r="K28" s="49">
        <v>0.80659999999999998</v>
      </c>
      <c r="L28" s="49">
        <v>0.83689999999999998</v>
      </c>
      <c r="M28" s="49">
        <v>0.82220000000000004</v>
      </c>
      <c r="N28" s="49">
        <v>0.82220000000000004</v>
      </c>
      <c r="O28" s="56">
        <v>0.871</v>
      </c>
      <c r="P28" s="56">
        <v>0.8417</v>
      </c>
      <c r="Q28" s="56">
        <v>0.91500000000000004</v>
      </c>
      <c r="R28" s="56">
        <v>0.87890000000000001</v>
      </c>
      <c r="S28" s="56">
        <v>0.88080000000000003</v>
      </c>
      <c r="T28" s="50" t="e">
        <f>(Q28+R28+S28+#REF!+O28+P28)/6</f>
        <v>#REF!</v>
      </c>
      <c r="U28" s="41" t="e">
        <f>(T28-#REF!)/#REF!</f>
        <v>#REF!</v>
      </c>
      <c r="V28" s="41" t="e">
        <f t="shared" si="0"/>
        <v>#REF!</v>
      </c>
      <c r="W28" s="41" t="e">
        <f t="shared" si="1"/>
        <v>#REF!</v>
      </c>
      <c r="X28" s="41" t="e">
        <f t="shared" si="2"/>
        <v>#REF!</v>
      </c>
      <c r="Y28" s="41">
        <f t="shared" si="4"/>
        <v>2.3716857212357043E-2</v>
      </c>
      <c r="Z28" s="41" t="e">
        <f t="shared" si="3"/>
        <v>#REF!</v>
      </c>
      <c r="AD28" s="144" t="s">
        <v>133</v>
      </c>
      <c r="AE28" s="127" t="s">
        <v>227</v>
      </c>
      <c r="AF28" s="144">
        <v>3</v>
      </c>
      <c r="AG28" s="144">
        <v>10</v>
      </c>
      <c r="AH28" s="1" t="s">
        <v>3</v>
      </c>
      <c r="AI28" s="31" t="s">
        <v>85</v>
      </c>
      <c r="AJ28" s="31" t="s">
        <v>85</v>
      </c>
      <c r="AK28" s="31" t="s">
        <v>85</v>
      </c>
      <c r="AL28" s="31" t="s">
        <v>231</v>
      </c>
      <c r="AM28" s="31" t="s">
        <v>228</v>
      </c>
      <c r="AX28">
        <f t="shared" si="5"/>
        <v>64</v>
      </c>
    </row>
    <row r="29" spans="7:50" x14ac:dyDescent="0.25">
      <c r="G29" s="145"/>
      <c r="H29" s="128"/>
      <c r="I29" s="1" t="s">
        <v>4</v>
      </c>
      <c r="J29" s="49">
        <v>0.44740000000000002</v>
      </c>
      <c r="K29" s="49">
        <v>0.38229999999999997</v>
      </c>
      <c r="L29" s="49">
        <v>0.47799999999999998</v>
      </c>
      <c r="M29" s="49">
        <v>0.49430000000000002</v>
      </c>
      <c r="N29" s="49">
        <v>0.4612</v>
      </c>
      <c r="O29" s="56">
        <v>0.62</v>
      </c>
      <c r="P29" s="56">
        <v>0.51700000000000002</v>
      </c>
      <c r="Q29" s="56">
        <v>0.66949999999999998</v>
      </c>
      <c r="R29" s="56">
        <v>0.58050000000000002</v>
      </c>
      <c r="S29" s="56">
        <v>0.57869999999999999</v>
      </c>
      <c r="T29" s="50" t="e">
        <f>(Q29+R29+S29+#REF!+O29+P29)/6</f>
        <v>#REF!</v>
      </c>
      <c r="U29" s="41" t="e">
        <f>(T29-#REF!)/#REF!</f>
        <v>#REF!</v>
      </c>
      <c r="V29" s="41" t="e">
        <f t="shared" si="0"/>
        <v>#REF!</v>
      </c>
      <c r="W29" s="41" t="e">
        <f t="shared" si="1"/>
        <v>#REF!</v>
      </c>
      <c r="X29" s="41" t="e">
        <f t="shared" si="2"/>
        <v>#REF!</v>
      </c>
      <c r="Y29" s="41">
        <f t="shared" si="4"/>
        <v>4.592352822172769E-2</v>
      </c>
      <c r="Z29" s="41" t="e">
        <f t="shared" si="3"/>
        <v>#REF!</v>
      </c>
      <c r="AD29" s="145"/>
      <c r="AE29" s="128"/>
      <c r="AF29" s="145"/>
      <c r="AG29" s="145"/>
      <c r="AH29" s="1" t="s">
        <v>4</v>
      </c>
      <c r="AI29" s="31" t="s">
        <v>85</v>
      </c>
      <c r="AJ29" s="31" t="s">
        <v>85</v>
      </c>
      <c r="AK29" s="31" t="s">
        <v>85</v>
      </c>
      <c r="AL29" s="73" t="s">
        <v>232</v>
      </c>
      <c r="AM29" s="31" t="s">
        <v>85</v>
      </c>
      <c r="AX29">
        <f t="shared" si="5"/>
        <v>67</v>
      </c>
    </row>
    <row r="30" spans="7:50" x14ac:dyDescent="0.25">
      <c r="G30" s="146"/>
      <c r="H30" s="128"/>
      <c r="I30" s="1" t="s">
        <v>5</v>
      </c>
      <c r="J30" s="49">
        <v>0.54210000000000003</v>
      </c>
      <c r="K30" s="49">
        <v>0.4446</v>
      </c>
      <c r="L30" s="49">
        <v>0.50919999999999999</v>
      </c>
      <c r="M30" s="49">
        <v>0.52449999999999997</v>
      </c>
      <c r="N30" s="49">
        <v>0.52649999999999997</v>
      </c>
      <c r="O30" s="56">
        <v>0.65880000000000005</v>
      </c>
      <c r="P30" s="56">
        <v>0.55010000000000003</v>
      </c>
      <c r="Q30" s="56">
        <v>0.73119999999999996</v>
      </c>
      <c r="R30" s="56">
        <v>0.62719999999999998</v>
      </c>
      <c r="S30" s="56">
        <v>0.64529999999999998</v>
      </c>
      <c r="T30" s="50" t="e">
        <f>(Q30+R30+S30+#REF!+O30+P30)/6</f>
        <v>#REF!</v>
      </c>
      <c r="U30" s="41" t="e">
        <f>(T30-#REF!)/#REF!</f>
        <v>#REF!</v>
      </c>
      <c r="V30" s="41" t="e">
        <f t="shared" si="0"/>
        <v>#REF!</v>
      </c>
      <c r="W30" s="41" t="e">
        <f t="shared" si="1"/>
        <v>#REF!</v>
      </c>
      <c r="X30" s="41" t="e">
        <f t="shared" si="2"/>
        <v>#REF!</v>
      </c>
      <c r="Y30" s="41">
        <f t="shared" si="4"/>
        <v>4.8808388941849509E-2</v>
      </c>
      <c r="Z30" s="41" t="e">
        <f t="shared" si="3"/>
        <v>#REF!</v>
      </c>
      <c r="AD30" s="146"/>
      <c r="AE30" s="128"/>
      <c r="AF30" s="146"/>
      <c r="AG30" s="146"/>
      <c r="AH30" s="1" t="s">
        <v>5</v>
      </c>
      <c r="AI30" s="31" t="s">
        <v>234</v>
      </c>
      <c r="AJ30" s="31" t="s">
        <v>85</v>
      </c>
      <c r="AK30" s="31" t="s">
        <v>85</v>
      </c>
      <c r="AL30" s="73" t="s">
        <v>233</v>
      </c>
      <c r="AM30" s="31" t="s">
        <v>229</v>
      </c>
      <c r="AX30">
        <f t="shared" si="5"/>
        <v>70</v>
      </c>
    </row>
    <row r="31" spans="7:50" x14ac:dyDescent="0.25">
      <c r="G31" s="121" t="s">
        <v>136</v>
      </c>
      <c r="H31" s="121" t="s">
        <v>128</v>
      </c>
      <c r="I31" s="1" t="s">
        <v>3</v>
      </c>
      <c r="J31" s="49">
        <v>0.5696</v>
      </c>
      <c r="K31" s="49">
        <v>0.57040000000000002</v>
      </c>
      <c r="L31" s="49">
        <v>0.58189999999999997</v>
      </c>
      <c r="M31" s="49">
        <v>0.62860000000000005</v>
      </c>
      <c r="N31" s="49">
        <v>0.55320000000000003</v>
      </c>
      <c r="O31" s="56">
        <v>0.63600000000000001</v>
      </c>
      <c r="P31" s="56">
        <v>0.66390000000000005</v>
      </c>
      <c r="Q31" s="56">
        <v>0.63519999999999999</v>
      </c>
      <c r="R31" s="56">
        <v>0.65900000000000003</v>
      </c>
      <c r="S31" s="56">
        <v>0.62780000000000002</v>
      </c>
      <c r="T31" s="50" t="e">
        <f>(Q31+R31+S31+#REF!+O31+P31)/6</f>
        <v>#REF!</v>
      </c>
      <c r="U31" s="41" t="e">
        <f>(T31-#REF!)/#REF!</f>
        <v>#REF!</v>
      </c>
      <c r="V31" s="41" t="e">
        <f t="shared" si="0"/>
        <v>#REF!</v>
      </c>
      <c r="W31" s="41" t="e">
        <f t="shared" si="1"/>
        <v>#REF!</v>
      </c>
      <c r="X31" s="41" t="e">
        <f t="shared" si="2"/>
        <v>#REF!</v>
      </c>
      <c r="Y31" s="41">
        <f t="shared" si="4"/>
        <v>5.6156538339166395E-2</v>
      </c>
      <c r="Z31" s="41" t="e">
        <f t="shared" si="3"/>
        <v>#REF!</v>
      </c>
      <c r="AD31" s="121" t="s">
        <v>136</v>
      </c>
      <c r="AE31" s="121" t="s">
        <v>128</v>
      </c>
      <c r="AF31" s="144">
        <v>9</v>
      </c>
      <c r="AG31" s="144">
        <v>15</v>
      </c>
      <c r="AH31" s="1" t="s">
        <v>3</v>
      </c>
      <c r="AI31" s="31" t="s">
        <v>85</v>
      </c>
      <c r="AJ31" s="31" t="s">
        <v>85</v>
      </c>
      <c r="AK31" s="31" t="s">
        <v>85</v>
      </c>
      <c r="AL31" s="31" t="s">
        <v>239</v>
      </c>
      <c r="AM31" s="31" t="s">
        <v>85</v>
      </c>
      <c r="AX31">
        <f t="shared" si="5"/>
        <v>73</v>
      </c>
    </row>
    <row r="32" spans="7:50" x14ac:dyDescent="0.25">
      <c r="G32" s="122"/>
      <c r="H32" s="122"/>
      <c r="I32" s="1" t="s">
        <v>4</v>
      </c>
      <c r="J32" s="49">
        <v>0.27829999999999999</v>
      </c>
      <c r="K32" s="49">
        <v>0.28220000000000001</v>
      </c>
      <c r="L32" s="49">
        <v>0.32119999999999999</v>
      </c>
      <c r="M32" s="49">
        <v>0.27160000000000001</v>
      </c>
      <c r="N32" s="49">
        <v>0.32529999999999998</v>
      </c>
      <c r="O32" s="56">
        <v>0.39</v>
      </c>
      <c r="P32" s="56">
        <v>0.33760000000000001</v>
      </c>
      <c r="Q32" s="56">
        <v>0.38129999999999997</v>
      </c>
      <c r="R32" s="56">
        <v>0.42449999999999999</v>
      </c>
      <c r="S32" s="56">
        <v>0.3674</v>
      </c>
      <c r="T32" s="50" t="e">
        <f>(Q32+R32+S32+#REF!+O32+P32)/6</f>
        <v>#REF!</v>
      </c>
      <c r="U32" s="41" t="e">
        <f>(T32-#REF!)/#REF!</f>
        <v>#REF!</v>
      </c>
      <c r="V32" s="41" t="e">
        <f t="shared" si="0"/>
        <v>#REF!</v>
      </c>
      <c r="W32" s="41" t="e">
        <f t="shared" si="1"/>
        <v>#REF!</v>
      </c>
      <c r="X32" s="41" t="e">
        <f t="shared" si="2"/>
        <v>#REF!</v>
      </c>
      <c r="Y32" s="41">
        <f t="shared" si="4"/>
        <v>0.24300441826215022</v>
      </c>
      <c r="Z32" s="41" t="e">
        <f t="shared" si="3"/>
        <v>#REF!</v>
      </c>
      <c r="AD32" s="122"/>
      <c r="AE32" s="122"/>
      <c r="AF32" s="145"/>
      <c r="AG32" s="145"/>
      <c r="AH32" s="1" t="s">
        <v>4</v>
      </c>
      <c r="AI32" s="31" t="s">
        <v>85</v>
      </c>
      <c r="AJ32" s="31" t="s">
        <v>85</v>
      </c>
      <c r="AK32" s="31" t="s">
        <v>88</v>
      </c>
      <c r="AL32" s="31" t="s">
        <v>208</v>
      </c>
      <c r="AM32" s="31" t="s">
        <v>85</v>
      </c>
    </row>
    <row r="33" spans="7:39" x14ac:dyDescent="0.25">
      <c r="G33" s="122"/>
      <c r="H33" s="122"/>
      <c r="I33" s="1" t="s">
        <v>5</v>
      </c>
      <c r="J33" s="49">
        <v>0.1784</v>
      </c>
      <c r="K33" s="49">
        <v>0.21890000000000001</v>
      </c>
      <c r="L33" s="49">
        <v>0.2152</v>
      </c>
      <c r="M33" s="49">
        <v>0.25390000000000001</v>
      </c>
      <c r="N33" s="49">
        <v>0.19239999999999999</v>
      </c>
      <c r="O33" s="56">
        <v>0.30709999999999998</v>
      </c>
      <c r="P33" s="56">
        <v>0.2802</v>
      </c>
      <c r="Q33" s="56">
        <v>0.2762</v>
      </c>
      <c r="R33" s="56">
        <v>0.31940000000000002</v>
      </c>
      <c r="S33" s="56">
        <v>0.28179999999999999</v>
      </c>
      <c r="T33" s="50" t="e">
        <f>(Q33+R33+S33+#REF!+O33+P33)/6</f>
        <v>#REF!</v>
      </c>
      <c r="U33" s="41" t="e">
        <f>(T33-#REF!)/#REF!</f>
        <v>#REF!</v>
      </c>
      <c r="V33" s="41" t="e">
        <f t="shared" si="0"/>
        <v>#REF!</v>
      </c>
      <c r="W33" s="41" t="e">
        <f t="shared" si="1"/>
        <v>#REF!</v>
      </c>
      <c r="X33" s="41" t="e">
        <f t="shared" si="2"/>
        <v>#REF!</v>
      </c>
      <c r="Y33" s="41">
        <f t="shared" si="4"/>
        <v>0.10358408822371008</v>
      </c>
      <c r="Z33" s="41" t="e">
        <f t="shared" si="3"/>
        <v>#REF!</v>
      </c>
      <c r="AD33" s="122"/>
      <c r="AE33" s="122"/>
      <c r="AF33" s="146"/>
      <c r="AG33" s="146"/>
      <c r="AH33" s="1" t="s">
        <v>5</v>
      </c>
      <c r="AI33" s="31" t="s">
        <v>85</v>
      </c>
      <c r="AJ33" s="31" t="s">
        <v>85</v>
      </c>
      <c r="AK33" s="31" t="s">
        <v>235</v>
      </c>
      <c r="AL33" s="31" t="s">
        <v>240</v>
      </c>
      <c r="AM33" s="31" t="s">
        <v>85</v>
      </c>
    </row>
  </sheetData>
  <mergeCells count="48">
    <mergeCell ref="AD28:AD30"/>
    <mergeCell ref="AE28:AE30"/>
    <mergeCell ref="AF28:AF30"/>
    <mergeCell ref="AG28:AG30"/>
    <mergeCell ref="AD31:AD33"/>
    <mergeCell ref="AE31:AE33"/>
    <mergeCell ref="AF31:AF33"/>
    <mergeCell ref="AG31:AG33"/>
    <mergeCell ref="AF22:AF24"/>
    <mergeCell ref="AG22:AG24"/>
    <mergeCell ref="AD25:AD27"/>
    <mergeCell ref="AE25:AE27"/>
    <mergeCell ref="AF25:AF27"/>
    <mergeCell ref="AG25:AG27"/>
    <mergeCell ref="AE22:AE24"/>
    <mergeCell ref="AD22:AD24"/>
    <mergeCell ref="AF16:AF18"/>
    <mergeCell ref="AG16:AG18"/>
    <mergeCell ref="AD19:AD21"/>
    <mergeCell ref="AE19:AE21"/>
    <mergeCell ref="AF19:AF21"/>
    <mergeCell ref="AG19:AG21"/>
    <mergeCell ref="AE16:AE18"/>
    <mergeCell ref="AD16:AD18"/>
    <mergeCell ref="AF10:AF12"/>
    <mergeCell ref="AG10:AG12"/>
    <mergeCell ref="AD13:AD15"/>
    <mergeCell ref="AE13:AE15"/>
    <mergeCell ref="AF13:AF15"/>
    <mergeCell ref="AG13:AG15"/>
    <mergeCell ref="AE10:AE12"/>
    <mergeCell ref="AD10:AD12"/>
    <mergeCell ref="G19:G21"/>
    <mergeCell ref="H19:H21"/>
    <mergeCell ref="G22:G24"/>
    <mergeCell ref="H22:H24"/>
    <mergeCell ref="G10:G12"/>
    <mergeCell ref="H10:H12"/>
    <mergeCell ref="G13:G15"/>
    <mergeCell ref="H13:H15"/>
    <mergeCell ref="G16:G18"/>
    <mergeCell ref="H16:H18"/>
    <mergeCell ref="G28:G30"/>
    <mergeCell ref="G31:G33"/>
    <mergeCell ref="H31:H33"/>
    <mergeCell ref="H28:H30"/>
    <mergeCell ref="G25:G27"/>
    <mergeCell ref="H25:H27"/>
  </mergeCells>
  <phoneticPr fontId="6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0B53CE-EDA4-4899-970B-7A1D1571F9D4}">
  <dimension ref="C2:P125"/>
  <sheetViews>
    <sheetView workbookViewId="0">
      <selection activeCell="C5" sqref="C5:C22"/>
    </sheetView>
  </sheetViews>
  <sheetFormatPr defaultRowHeight="15" x14ac:dyDescent="0.25"/>
  <cols>
    <col min="3" max="3" width="40.28515625" bestFit="1" customWidth="1"/>
    <col min="9" max="9" width="40.28515625" bestFit="1" customWidth="1"/>
    <col min="13" max="13" width="40.28515625" bestFit="1" customWidth="1"/>
    <col min="16" max="16" width="29.85546875" customWidth="1"/>
  </cols>
  <sheetData>
    <row r="2" spans="3:16" x14ac:dyDescent="0.25">
      <c r="F2" t="s">
        <v>241</v>
      </c>
    </row>
    <row r="4" spans="3:16" x14ac:dyDescent="0.25">
      <c r="I4" s="29" t="s">
        <v>0</v>
      </c>
    </row>
    <row r="5" spans="3:16" x14ac:dyDescent="0.25">
      <c r="C5" s="168" t="s">
        <v>108</v>
      </c>
      <c r="D5">
        <v>0</v>
      </c>
      <c r="I5" s="173" t="s">
        <v>127</v>
      </c>
      <c r="J5">
        <v>0.1371</v>
      </c>
      <c r="P5" t="s">
        <v>33</v>
      </c>
    </row>
    <row r="6" spans="3:16" x14ac:dyDescent="0.25">
      <c r="C6" s="169"/>
      <c r="D6">
        <v>0</v>
      </c>
      <c r="I6" s="174"/>
      <c r="J6">
        <v>0.1593</v>
      </c>
    </row>
    <row r="7" spans="3:16" x14ac:dyDescent="0.25">
      <c r="C7" s="169"/>
      <c r="D7">
        <v>0</v>
      </c>
      <c r="I7" s="175"/>
      <c r="J7">
        <v>7.0199999999999999E-2</v>
      </c>
      <c r="P7" s="168" t="s">
        <v>108</v>
      </c>
    </row>
    <row r="8" spans="3:16" x14ac:dyDescent="0.25">
      <c r="C8" s="135" t="s">
        <v>110</v>
      </c>
      <c r="D8" s="83">
        <v>1</v>
      </c>
      <c r="I8" s="173" t="s">
        <v>110</v>
      </c>
      <c r="J8">
        <v>0.19220000000000001</v>
      </c>
      <c r="P8" s="169"/>
    </row>
    <row r="9" spans="3:16" x14ac:dyDescent="0.25">
      <c r="C9" s="136"/>
      <c r="D9" s="83">
        <v>1</v>
      </c>
      <c r="I9" s="174"/>
      <c r="J9">
        <v>0.13869999999999999</v>
      </c>
      <c r="P9" s="169"/>
    </row>
    <row r="10" spans="3:16" x14ac:dyDescent="0.25">
      <c r="C10" s="136"/>
      <c r="D10" s="83">
        <v>1</v>
      </c>
      <c r="I10" s="175"/>
      <c r="J10">
        <v>0.1656</v>
      </c>
      <c r="P10" s="135" t="s">
        <v>110</v>
      </c>
    </row>
    <row r="11" spans="3:16" x14ac:dyDescent="0.25">
      <c r="C11" s="135" t="s">
        <v>111</v>
      </c>
      <c r="D11" s="83">
        <v>1</v>
      </c>
      <c r="I11" s="160" t="s">
        <v>47</v>
      </c>
      <c r="J11">
        <v>0.95640000000000003</v>
      </c>
      <c r="P11" s="136"/>
    </row>
    <row r="12" spans="3:16" x14ac:dyDescent="0.25">
      <c r="C12" s="136"/>
      <c r="D12" s="83">
        <v>0.99980000000000002</v>
      </c>
      <c r="I12" s="161"/>
      <c r="J12">
        <v>0.98899999999999999</v>
      </c>
      <c r="P12" s="136"/>
    </row>
    <row r="13" spans="3:16" x14ac:dyDescent="0.25">
      <c r="C13" s="136"/>
      <c r="D13" s="83">
        <v>0.99939999999999996</v>
      </c>
      <c r="I13" s="162"/>
      <c r="J13">
        <v>0.95799999999999996</v>
      </c>
      <c r="P13" s="168" t="s">
        <v>111</v>
      </c>
    </row>
    <row r="14" spans="3:16" x14ac:dyDescent="0.25">
      <c r="C14" s="166" t="s">
        <v>226</v>
      </c>
      <c r="D14" s="83">
        <v>5.2900000000000003E-2</v>
      </c>
      <c r="I14" s="173" t="s">
        <v>115</v>
      </c>
      <c r="J14">
        <v>0.1777</v>
      </c>
      <c r="P14" s="169"/>
    </row>
    <row r="15" spans="3:16" x14ac:dyDescent="0.25">
      <c r="C15" s="167"/>
      <c r="D15">
        <v>2.2200000000000001E-2</v>
      </c>
      <c r="I15" s="174"/>
      <c r="J15">
        <v>0.26569999999999999</v>
      </c>
      <c r="P15" s="169"/>
    </row>
    <row r="16" spans="3:16" x14ac:dyDescent="0.25">
      <c r="C16" s="167"/>
      <c r="D16">
        <v>3.2899999999999999E-2</v>
      </c>
      <c r="I16" s="175"/>
      <c r="J16">
        <v>0.33700000000000002</v>
      </c>
      <c r="P16" s="168" t="s">
        <v>226</v>
      </c>
    </row>
    <row r="17" spans="3:16" x14ac:dyDescent="0.25">
      <c r="C17" s="168" t="s">
        <v>115</v>
      </c>
      <c r="D17">
        <v>1.2999999999999999E-3</v>
      </c>
      <c r="I17" s="170" t="s">
        <v>132</v>
      </c>
      <c r="J17">
        <v>0.5</v>
      </c>
      <c r="P17" s="169"/>
    </row>
    <row r="18" spans="3:16" x14ac:dyDescent="0.25">
      <c r="C18" s="169"/>
      <c r="D18">
        <v>0</v>
      </c>
      <c r="I18" s="171"/>
      <c r="J18">
        <v>0.5</v>
      </c>
      <c r="P18" s="169"/>
    </row>
    <row r="19" spans="3:16" x14ac:dyDescent="0.25">
      <c r="C19" s="169"/>
      <c r="D19">
        <v>2.9999999999999997E-4</v>
      </c>
      <c r="I19" s="172"/>
      <c r="J19">
        <v>0.5</v>
      </c>
      <c r="P19" s="166" t="s">
        <v>115</v>
      </c>
    </row>
    <row r="20" spans="3:16" x14ac:dyDescent="0.25">
      <c r="C20" s="135" t="s">
        <v>121</v>
      </c>
      <c r="D20" s="83">
        <v>1</v>
      </c>
      <c r="I20" s="170" t="s">
        <v>133</v>
      </c>
      <c r="J20">
        <v>0.5</v>
      </c>
      <c r="P20" s="167"/>
    </row>
    <row r="21" spans="3:16" x14ac:dyDescent="0.25">
      <c r="C21" s="136"/>
      <c r="D21" s="83">
        <v>1</v>
      </c>
      <c r="I21" s="171"/>
      <c r="J21">
        <v>0.48499999999999999</v>
      </c>
      <c r="P21" s="167"/>
    </row>
    <row r="22" spans="3:16" x14ac:dyDescent="0.25">
      <c r="C22" s="136"/>
      <c r="D22" s="83">
        <v>1</v>
      </c>
      <c r="I22" s="172"/>
      <c r="J22">
        <v>0.48749999999999999</v>
      </c>
      <c r="P22" s="125" t="s">
        <v>121</v>
      </c>
    </row>
    <row r="23" spans="3:16" x14ac:dyDescent="0.25">
      <c r="I23" s="170" t="s">
        <v>136</v>
      </c>
      <c r="J23">
        <v>0.54700000000000004</v>
      </c>
      <c r="P23" s="126"/>
    </row>
    <row r="24" spans="3:16" x14ac:dyDescent="0.25">
      <c r="I24" s="171"/>
      <c r="J24">
        <v>0.56669999999999998</v>
      </c>
      <c r="P24" s="126"/>
    </row>
    <row r="25" spans="3:16" x14ac:dyDescent="0.25">
      <c r="I25" s="172"/>
      <c r="J25">
        <v>0.54530000000000001</v>
      </c>
    </row>
    <row r="30" spans="3:16" x14ac:dyDescent="0.25">
      <c r="C30" t="s">
        <v>242</v>
      </c>
    </row>
    <row r="37" spans="3:9" x14ac:dyDescent="0.25">
      <c r="F37" t="s">
        <v>243</v>
      </c>
      <c r="H37" t="s">
        <v>244</v>
      </c>
    </row>
    <row r="40" spans="3:9" x14ac:dyDescent="0.25">
      <c r="C40" s="168" t="s">
        <v>108</v>
      </c>
      <c r="D40">
        <v>1.1000000000000001E-3</v>
      </c>
      <c r="I40" s="150" t="s">
        <v>127</v>
      </c>
    </row>
    <row r="41" spans="3:9" x14ac:dyDescent="0.25">
      <c r="C41" s="169"/>
      <c r="D41">
        <v>2.9999999999999997E-4</v>
      </c>
      <c r="I41" s="151"/>
    </row>
    <row r="42" spans="3:9" x14ac:dyDescent="0.25">
      <c r="C42" s="169"/>
      <c r="D42">
        <v>2.9999999999999997E-4</v>
      </c>
      <c r="I42" s="152"/>
    </row>
    <row r="43" spans="3:9" x14ac:dyDescent="0.25">
      <c r="C43" s="135" t="s">
        <v>110</v>
      </c>
      <c r="D43" s="83">
        <v>0.98509999999999998</v>
      </c>
      <c r="I43" s="150" t="s">
        <v>110</v>
      </c>
    </row>
    <row r="44" spans="3:9" x14ac:dyDescent="0.25">
      <c r="C44" s="136"/>
      <c r="D44" s="83">
        <v>1</v>
      </c>
      <c r="I44" s="151"/>
    </row>
    <row r="45" spans="3:9" x14ac:dyDescent="0.25">
      <c r="C45" s="136"/>
      <c r="D45" s="83">
        <v>1</v>
      </c>
      <c r="I45" s="152"/>
    </row>
    <row r="46" spans="3:9" x14ac:dyDescent="0.25">
      <c r="C46" s="135" t="s">
        <v>111</v>
      </c>
      <c r="D46" s="83">
        <v>0.99790000000000001</v>
      </c>
      <c r="I46" s="150" t="s">
        <v>47</v>
      </c>
    </row>
    <row r="47" spans="3:9" x14ac:dyDescent="0.25">
      <c r="C47" s="136"/>
      <c r="D47" s="83">
        <v>0.97050000000000003</v>
      </c>
      <c r="I47" s="151"/>
    </row>
    <row r="48" spans="3:9" x14ac:dyDescent="0.25">
      <c r="C48" s="136"/>
      <c r="D48" s="83">
        <v>0.84370000000000001</v>
      </c>
      <c r="I48" s="152"/>
    </row>
    <row r="49" spans="3:9" x14ac:dyDescent="0.25">
      <c r="C49" s="168" t="s">
        <v>226</v>
      </c>
      <c r="D49">
        <v>0</v>
      </c>
      <c r="I49" s="150" t="s">
        <v>115</v>
      </c>
    </row>
    <row r="50" spans="3:9" x14ac:dyDescent="0.25">
      <c r="C50" s="169"/>
      <c r="D50">
        <v>0</v>
      </c>
      <c r="I50" s="151"/>
    </row>
    <row r="51" spans="3:9" x14ac:dyDescent="0.25">
      <c r="C51" s="169"/>
      <c r="D51">
        <v>0</v>
      </c>
      <c r="I51" s="152"/>
    </row>
    <row r="52" spans="3:9" x14ac:dyDescent="0.25">
      <c r="C52" s="135" t="s">
        <v>115</v>
      </c>
      <c r="D52">
        <v>0.97570000000000001</v>
      </c>
      <c r="I52" s="150" t="s">
        <v>132</v>
      </c>
    </row>
    <row r="53" spans="3:9" x14ac:dyDescent="0.25">
      <c r="C53" s="136"/>
      <c r="D53">
        <v>0.90080000000000005</v>
      </c>
      <c r="I53" s="151"/>
    </row>
    <row r="54" spans="3:9" x14ac:dyDescent="0.25">
      <c r="C54" s="136"/>
      <c r="D54">
        <v>0.96450000000000002</v>
      </c>
      <c r="I54" s="152"/>
    </row>
    <row r="55" spans="3:9" x14ac:dyDescent="0.25">
      <c r="C55" s="125" t="s">
        <v>121</v>
      </c>
      <c r="D55" s="83" t="s">
        <v>245</v>
      </c>
      <c r="I55" s="150" t="s">
        <v>133</v>
      </c>
    </row>
    <row r="56" spans="3:9" x14ac:dyDescent="0.25">
      <c r="C56" s="126"/>
      <c r="D56" s="83"/>
      <c r="I56" s="151"/>
    </row>
    <row r="57" spans="3:9" x14ac:dyDescent="0.25">
      <c r="C57" s="126"/>
      <c r="D57" s="83"/>
      <c r="I57" s="152"/>
    </row>
    <row r="58" spans="3:9" x14ac:dyDescent="0.25">
      <c r="I58" s="150" t="s">
        <v>136</v>
      </c>
    </row>
    <row r="59" spans="3:9" x14ac:dyDescent="0.25">
      <c r="I59" s="151"/>
    </row>
    <row r="60" spans="3:9" x14ac:dyDescent="0.25">
      <c r="I60" s="152"/>
    </row>
    <row r="69" spans="3:5" x14ac:dyDescent="0.25">
      <c r="E69" t="s">
        <v>246</v>
      </c>
    </row>
    <row r="71" spans="3:5" x14ac:dyDescent="0.25">
      <c r="C71" s="168" t="s">
        <v>108</v>
      </c>
      <c r="D71">
        <v>0</v>
      </c>
    </row>
    <row r="72" spans="3:5" x14ac:dyDescent="0.25">
      <c r="C72" s="169"/>
      <c r="D72">
        <v>0</v>
      </c>
    </row>
    <row r="73" spans="3:5" x14ac:dyDescent="0.25">
      <c r="C73" s="169"/>
      <c r="D73">
        <v>0</v>
      </c>
    </row>
    <row r="74" spans="3:5" x14ac:dyDescent="0.25">
      <c r="C74" s="135" t="s">
        <v>110</v>
      </c>
      <c r="D74" s="83">
        <v>0.63149999999999995</v>
      </c>
    </row>
    <row r="75" spans="3:5" x14ac:dyDescent="0.25">
      <c r="C75" s="136"/>
      <c r="D75" s="83">
        <v>1</v>
      </c>
    </row>
    <row r="76" spans="3:5" x14ac:dyDescent="0.25">
      <c r="C76" s="136"/>
      <c r="D76" s="83">
        <v>0.97729999999999995</v>
      </c>
    </row>
    <row r="77" spans="3:5" x14ac:dyDescent="0.25">
      <c r="C77" s="135" t="s">
        <v>111</v>
      </c>
      <c r="D77" s="83">
        <v>0.99939999999999996</v>
      </c>
    </row>
    <row r="78" spans="3:5" x14ac:dyDescent="0.25">
      <c r="C78" s="136"/>
      <c r="D78" s="83">
        <v>0.99439999999999995</v>
      </c>
    </row>
    <row r="79" spans="3:5" x14ac:dyDescent="0.25">
      <c r="C79" s="136"/>
      <c r="D79" s="83">
        <v>0.4783</v>
      </c>
    </row>
    <row r="80" spans="3:5" x14ac:dyDescent="0.25">
      <c r="C80" s="135" t="s">
        <v>226</v>
      </c>
      <c r="D80">
        <v>0.88370000000000004</v>
      </c>
    </row>
    <row r="81" spans="3:4" x14ac:dyDescent="0.25">
      <c r="C81" s="136"/>
      <c r="D81">
        <v>0.97450000000000003</v>
      </c>
    </row>
    <row r="82" spans="3:4" x14ac:dyDescent="0.25">
      <c r="C82" s="136"/>
      <c r="D82">
        <v>0.92200000000000004</v>
      </c>
    </row>
    <row r="83" spans="3:4" x14ac:dyDescent="0.25">
      <c r="C83" s="166" t="s">
        <v>115</v>
      </c>
      <c r="D83">
        <v>0.44379999999999997</v>
      </c>
    </row>
    <row r="84" spans="3:4" x14ac:dyDescent="0.25">
      <c r="C84" s="167"/>
      <c r="D84">
        <v>0.35870000000000002</v>
      </c>
    </row>
    <row r="85" spans="3:4" x14ac:dyDescent="0.25">
      <c r="C85" s="167"/>
      <c r="D85">
        <v>0.46860000000000002</v>
      </c>
    </row>
    <row r="86" spans="3:4" x14ac:dyDescent="0.25">
      <c r="C86" s="125" t="s">
        <v>121</v>
      </c>
      <c r="D86" s="83"/>
    </row>
    <row r="87" spans="3:4" x14ac:dyDescent="0.25">
      <c r="C87" s="126"/>
      <c r="D87" s="83"/>
    </row>
    <row r="88" spans="3:4" x14ac:dyDescent="0.25">
      <c r="C88" s="126"/>
      <c r="D88" s="83"/>
    </row>
    <row r="106" spans="3:14" x14ac:dyDescent="0.25">
      <c r="M106" t="s">
        <v>253</v>
      </c>
    </row>
    <row r="107" spans="3:14" x14ac:dyDescent="0.25">
      <c r="E107" t="s">
        <v>250</v>
      </c>
      <c r="F107" t="s">
        <v>251</v>
      </c>
      <c r="I107" t="s">
        <v>252</v>
      </c>
    </row>
    <row r="108" spans="3:14" x14ac:dyDescent="0.25">
      <c r="C108" s="160" t="s">
        <v>108</v>
      </c>
      <c r="D108">
        <v>1</v>
      </c>
      <c r="I108" s="176" t="s">
        <v>108</v>
      </c>
      <c r="J108">
        <v>0.5</v>
      </c>
      <c r="M108" s="179" t="s">
        <v>108</v>
      </c>
      <c r="N108">
        <v>0.5</v>
      </c>
    </row>
    <row r="109" spans="3:14" x14ac:dyDescent="0.25">
      <c r="C109" s="161"/>
      <c r="D109">
        <v>1</v>
      </c>
      <c r="I109" s="177"/>
      <c r="J109">
        <v>1</v>
      </c>
      <c r="M109" s="180"/>
      <c r="N109">
        <v>1</v>
      </c>
    </row>
    <row r="110" spans="3:14" x14ac:dyDescent="0.25">
      <c r="C110" s="162"/>
      <c r="D110">
        <v>1</v>
      </c>
      <c r="I110" s="178"/>
      <c r="J110">
        <v>0</v>
      </c>
      <c r="M110" s="181"/>
      <c r="N110">
        <v>0</v>
      </c>
    </row>
    <row r="111" spans="3:14" x14ac:dyDescent="0.25">
      <c r="C111" s="179" t="s">
        <v>110</v>
      </c>
      <c r="I111" s="160" t="s">
        <v>110</v>
      </c>
      <c r="J111">
        <v>1</v>
      </c>
      <c r="M111" s="179" t="s">
        <v>110</v>
      </c>
      <c r="N111">
        <v>1</v>
      </c>
    </row>
    <row r="112" spans="3:14" x14ac:dyDescent="0.25">
      <c r="C112" s="180"/>
      <c r="I112" s="161"/>
      <c r="J112">
        <v>1</v>
      </c>
      <c r="M112" s="180"/>
      <c r="N112">
        <v>1</v>
      </c>
    </row>
    <row r="113" spans="3:14" x14ac:dyDescent="0.25">
      <c r="C113" s="181"/>
      <c r="I113" s="162"/>
      <c r="J113">
        <v>1</v>
      </c>
      <c r="M113" s="181"/>
      <c r="N113">
        <v>1</v>
      </c>
    </row>
    <row r="114" spans="3:14" x14ac:dyDescent="0.25">
      <c r="C114" s="182" t="s">
        <v>111</v>
      </c>
      <c r="I114" s="176" t="s">
        <v>111</v>
      </c>
      <c r="M114" s="179" t="s">
        <v>111</v>
      </c>
    </row>
    <row r="115" spans="3:14" x14ac:dyDescent="0.25">
      <c r="C115" s="183"/>
      <c r="I115" s="177"/>
      <c r="M115" s="180"/>
    </row>
    <row r="116" spans="3:14" x14ac:dyDescent="0.25">
      <c r="C116" s="184"/>
      <c r="I116" s="178"/>
      <c r="M116" s="181"/>
    </row>
    <row r="117" spans="3:14" x14ac:dyDescent="0.25">
      <c r="C117" s="182" t="s">
        <v>226</v>
      </c>
      <c r="I117" s="179" t="s">
        <v>226</v>
      </c>
      <c r="J117">
        <v>0</v>
      </c>
      <c r="M117" s="179" t="s">
        <v>226</v>
      </c>
      <c r="N117">
        <v>0</v>
      </c>
    </row>
    <row r="118" spans="3:14" x14ac:dyDescent="0.25">
      <c r="C118" s="183"/>
      <c r="I118" s="180"/>
      <c r="J118">
        <v>0</v>
      </c>
      <c r="M118" s="180"/>
      <c r="N118">
        <v>0</v>
      </c>
    </row>
    <row r="119" spans="3:14" x14ac:dyDescent="0.25">
      <c r="C119" s="184"/>
      <c r="I119" s="181"/>
      <c r="J119">
        <v>0</v>
      </c>
      <c r="M119" s="181"/>
      <c r="N119">
        <v>0</v>
      </c>
    </row>
    <row r="120" spans="3:14" x14ac:dyDescent="0.25">
      <c r="C120" s="182" t="s">
        <v>115</v>
      </c>
      <c r="I120" s="173" t="s">
        <v>115</v>
      </c>
      <c r="M120" s="173" t="s">
        <v>115</v>
      </c>
    </row>
    <row r="121" spans="3:14" x14ac:dyDescent="0.25">
      <c r="C121" s="183"/>
      <c r="I121" s="174"/>
      <c r="M121" s="174"/>
    </row>
    <row r="122" spans="3:14" x14ac:dyDescent="0.25">
      <c r="C122" s="184"/>
      <c r="I122" s="175"/>
      <c r="M122" s="175"/>
    </row>
    <row r="123" spans="3:14" x14ac:dyDescent="0.25">
      <c r="C123" s="160" t="s">
        <v>121</v>
      </c>
      <c r="I123" s="160" t="s">
        <v>121</v>
      </c>
      <c r="M123" s="150" t="s">
        <v>121</v>
      </c>
    </row>
    <row r="124" spans="3:14" x14ac:dyDescent="0.25">
      <c r="C124" s="161"/>
      <c r="I124" s="161"/>
      <c r="M124" s="151"/>
    </row>
    <row r="125" spans="3:14" x14ac:dyDescent="0.25">
      <c r="C125" s="162"/>
      <c r="I125" s="162"/>
      <c r="M125" s="152"/>
    </row>
  </sheetData>
  <mergeCells count="56">
    <mergeCell ref="M123:M125"/>
    <mergeCell ref="M108:M110"/>
    <mergeCell ref="M111:M113"/>
    <mergeCell ref="M114:M116"/>
    <mergeCell ref="M117:M119"/>
    <mergeCell ref="M120:M122"/>
    <mergeCell ref="C123:C125"/>
    <mergeCell ref="I108:I110"/>
    <mergeCell ref="I111:I113"/>
    <mergeCell ref="I114:I116"/>
    <mergeCell ref="I117:I119"/>
    <mergeCell ref="I120:I122"/>
    <mergeCell ref="I123:I125"/>
    <mergeCell ref="C108:C110"/>
    <mergeCell ref="C111:C113"/>
    <mergeCell ref="C114:C116"/>
    <mergeCell ref="C117:C119"/>
    <mergeCell ref="C120:C122"/>
    <mergeCell ref="P22:P24"/>
    <mergeCell ref="P7:P9"/>
    <mergeCell ref="P10:P12"/>
    <mergeCell ref="P13:P15"/>
    <mergeCell ref="P16:P18"/>
    <mergeCell ref="P19:P21"/>
    <mergeCell ref="I20:I22"/>
    <mergeCell ref="I23:I25"/>
    <mergeCell ref="C5:C7"/>
    <mergeCell ref="C8:C10"/>
    <mergeCell ref="C11:C13"/>
    <mergeCell ref="C14:C16"/>
    <mergeCell ref="C17:C19"/>
    <mergeCell ref="C20:C22"/>
    <mergeCell ref="I5:I7"/>
    <mergeCell ref="I8:I10"/>
    <mergeCell ref="I11:I13"/>
    <mergeCell ref="I14:I16"/>
    <mergeCell ref="I17:I19"/>
    <mergeCell ref="C40:C42"/>
    <mergeCell ref="I40:I42"/>
    <mergeCell ref="C43:C45"/>
    <mergeCell ref="I43:I45"/>
    <mergeCell ref="C46:C48"/>
    <mergeCell ref="I46:I48"/>
    <mergeCell ref="C49:C51"/>
    <mergeCell ref="I49:I51"/>
    <mergeCell ref="C52:C54"/>
    <mergeCell ref="I52:I54"/>
    <mergeCell ref="C55:C57"/>
    <mergeCell ref="I55:I57"/>
    <mergeCell ref="C83:C85"/>
    <mergeCell ref="C86:C88"/>
    <mergeCell ref="I58:I60"/>
    <mergeCell ref="C71:C73"/>
    <mergeCell ref="C74:C76"/>
    <mergeCell ref="C77:C79"/>
    <mergeCell ref="C80:C82"/>
  </mergeCells>
  <pageMargins left="0.7" right="0.7" top="0.75" bottom="0.75" header="0.3" footer="0.3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1BAF6-9E4F-464A-8A5A-9929669A963C}">
  <dimension ref="E1:AN216"/>
  <sheetViews>
    <sheetView topLeftCell="A85" workbookViewId="0">
      <selection activeCell="T90" sqref="T90"/>
    </sheetView>
  </sheetViews>
  <sheetFormatPr defaultRowHeight="15" x14ac:dyDescent="0.25"/>
  <cols>
    <col min="6" max="6" width="40.28515625" bestFit="1" customWidth="1"/>
    <col min="7" max="7" width="24.28515625" customWidth="1"/>
    <col min="12" max="12" width="10" bestFit="1" customWidth="1"/>
  </cols>
  <sheetData>
    <row r="1" spans="6:40" x14ac:dyDescent="0.25">
      <c r="K1" t="s">
        <v>249</v>
      </c>
      <c r="L1" t="s">
        <v>248</v>
      </c>
    </row>
    <row r="2" spans="6:40" x14ac:dyDescent="0.25">
      <c r="K2" t="s">
        <v>243</v>
      </c>
    </row>
    <row r="4" spans="6:40" ht="75" x14ac:dyDescent="0.25">
      <c r="G4" s="45" t="s">
        <v>203</v>
      </c>
      <c r="H4" s="46" t="s">
        <v>204</v>
      </c>
      <c r="I4" s="47" t="s">
        <v>209</v>
      </c>
      <c r="J4" s="30" t="s">
        <v>213</v>
      </c>
      <c r="K4" s="30" t="s">
        <v>220</v>
      </c>
      <c r="L4" s="30" t="s">
        <v>223</v>
      </c>
      <c r="M4" s="30" t="s">
        <v>224</v>
      </c>
      <c r="N4" s="30" t="s">
        <v>221</v>
      </c>
      <c r="O4" s="30" t="s">
        <v>214</v>
      </c>
      <c r="P4" s="47" t="s">
        <v>210</v>
      </c>
      <c r="Q4" s="46" t="s">
        <v>211</v>
      </c>
      <c r="R4" s="46" t="s">
        <v>247</v>
      </c>
      <c r="T4" s="30" t="s">
        <v>224</v>
      </c>
      <c r="U4" s="30" t="s">
        <v>221</v>
      </c>
      <c r="V4" s="30" t="s">
        <v>214</v>
      </c>
      <c r="W4" s="47" t="s">
        <v>210</v>
      </c>
      <c r="X4" s="46" t="s">
        <v>211</v>
      </c>
      <c r="Y4" s="46" t="s">
        <v>247</v>
      </c>
      <c r="Z4" s="47" t="s">
        <v>210</v>
      </c>
      <c r="AA4" s="46" t="s">
        <v>211</v>
      </c>
      <c r="AB4" s="46" t="s">
        <v>247</v>
      </c>
    </row>
    <row r="5" spans="6:40" x14ac:dyDescent="0.25">
      <c r="F5" s="125" t="s">
        <v>108</v>
      </c>
      <c r="G5" s="84">
        <v>0.41199999999999998</v>
      </c>
      <c r="H5" s="1">
        <v>0.42799999999999999</v>
      </c>
      <c r="I5" s="1">
        <v>0.42930000000000001</v>
      </c>
      <c r="J5" s="1">
        <v>0.42530000000000001</v>
      </c>
      <c r="K5" s="1">
        <v>0.42659999999999998</v>
      </c>
      <c r="L5" s="1">
        <v>0.40660000000000002</v>
      </c>
      <c r="M5" s="2">
        <v>0.59599999999999997</v>
      </c>
      <c r="N5" s="2">
        <v>0.58799999999999997</v>
      </c>
      <c r="O5" s="2">
        <v>0.5786</v>
      </c>
      <c r="P5" s="2">
        <v>0.46129999999999999</v>
      </c>
      <c r="Q5" s="2">
        <v>0.59599999999999997</v>
      </c>
      <c r="R5" s="2">
        <v>0.58260000000000001</v>
      </c>
      <c r="S5">
        <f>AVERAGE(M5,N5,O5,P5,Q5,R5)</f>
        <v>0.56708333333333327</v>
      </c>
      <c r="T5" s="66">
        <v>0.64990000000000003</v>
      </c>
      <c r="U5" s="66">
        <v>0.65959999999999996</v>
      </c>
      <c r="V5" s="66">
        <v>0.66659999999999997</v>
      </c>
      <c r="W5" s="66">
        <v>0.65959999999999996</v>
      </c>
      <c r="X5" s="66">
        <v>0.66459999999999997</v>
      </c>
      <c r="Y5" s="53" t="s">
        <v>189</v>
      </c>
      <c r="Z5" s="66">
        <v>0.65959999999999996</v>
      </c>
      <c r="AA5" s="66">
        <v>0.66459999999999997</v>
      </c>
      <c r="AB5" s="53" t="s">
        <v>189</v>
      </c>
      <c r="AC5" s="89">
        <f>T5-M5</f>
        <v>5.3900000000000059E-2</v>
      </c>
      <c r="AD5" s="89">
        <f>U5-N5</f>
        <v>7.1599999999999997E-2</v>
      </c>
      <c r="AE5" s="89">
        <f t="shared" ref="AE5:AH20" si="0">V5-O5</f>
        <v>8.7999999999999967E-2</v>
      </c>
      <c r="AF5" s="89">
        <f t="shared" si="0"/>
        <v>0.19829999999999998</v>
      </c>
      <c r="AG5" s="89">
        <f t="shared" si="0"/>
        <v>6.8599999999999994E-2</v>
      </c>
      <c r="AH5" s="89">
        <f t="shared" si="0"/>
        <v>6.8799999999999972E-2</v>
      </c>
      <c r="AI5" s="89"/>
      <c r="AJ5" s="89"/>
      <c r="AK5" s="89"/>
      <c r="AL5" s="89"/>
      <c r="AM5" s="89"/>
      <c r="AN5" s="89"/>
    </row>
    <row r="6" spans="6:40" x14ac:dyDescent="0.25">
      <c r="F6" s="126"/>
      <c r="G6" s="85">
        <v>8.0000000000000002E-3</v>
      </c>
      <c r="H6" s="1">
        <v>7.1999999999999998E-3</v>
      </c>
      <c r="I6" s="1">
        <v>0</v>
      </c>
      <c r="J6" s="1">
        <v>1.14E-2</v>
      </c>
      <c r="K6" s="1">
        <v>1.0800000000000001E-2</v>
      </c>
      <c r="L6" s="1">
        <v>7.9000000000000008E-3</v>
      </c>
      <c r="M6" s="2">
        <v>0.13969999999999999</v>
      </c>
      <c r="N6" s="2">
        <v>0.12770000000000001</v>
      </c>
      <c r="O6" s="2">
        <v>0.1106</v>
      </c>
      <c r="P6" s="2">
        <v>6.5699999999999995E-2</v>
      </c>
      <c r="Q6" s="2">
        <v>0.12609999999999999</v>
      </c>
      <c r="R6" s="2">
        <v>0.12089999999999999</v>
      </c>
      <c r="S6">
        <f t="shared" ref="S6:S22" si="1">AVERAGE(M6,N6,O6,P6,Q6,R6)</f>
        <v>0.11511666666666666</v>
      </c>
      <c r="T6" s="66">
        <v>0.2082</v>
      </c>
      <c r="U6" s="66">
        <v>0.22189999999999999</v>
      </c>
      <c r="V6" s="66">
        <v>0.23100000000000001</v>
      </c>
      <c r="W6" s="66">
        <v>0.21740000000000001</v>
      </c>
      <c r="X6" s="66">
        <v>0.23080000000000001</v>
      </c>
      <c r="Y6" s="53" t="s">
        <v>191</v>
      </c>
      <c r="Z6" s="66">
        <v>0.21740000000000001</v>
      </c>
      <c r="AA6" s="66">
        <v>0.23080000000000001</v>
      </c>
      <c r="AB6" s="53" t="s">
        <v>191</v>
      </c>
      <c r="AC6" s="89">
        <f t="shared" ref="AC6:AC22" si="2">T6-M6</f>
        <v>6.8500000000000005E-2</v>
      </c>
      <c r="AD6" s="89">
        <f t="shared" ref="AD6:AH22" si="3">U6-N6</f>
        <v>9.4199999999999978E-2</v>
      </c>
      <c r="AE6" s="89">
        <f t="shared" si="0"/>
        <v>0.12040000000000001</v>
      </c>
      <c r="AF6" s="89">
        <f t="shared" si="0"/>
        <v>0.1517</v>
      </c>
      <c r="AG6" s="89">
        <f t="shared" si="0"/>
        <v>0.10470000000000002</v>
      </c>
      <c r="AH6" s="89">
        <f t="shared" si="0"/>
        <v>0.1017</v>
      </c>
    </row>
    <row r="7" spans="6:40" x14ac:dyDescent="0.25">
      <c r="F7" s="126"/>
      <c r="G7" s="85">
        <v>1.32E-2</v>
      </c>
      <c r="H7" s="1">
        <v>7.7000000000000002E-3</v>
      </c>
      <c r="I7" s="1">
        <v>0</v>
      </c>
      <c r="J7" s="1">
        <v>9.4999999999999998E-3</v>
      </c>
      <c r="K7" s="1">
        <v>1.2200000000000001E-2</v>
      </c>
      <c r="L7" s="1">
        <v>9.7999999999999997E-3</v>
      </c>
      <c r="M7" s="2">
        <v>0.15329999999999999</v>
      </c>
      <c r="N7" s="2">
        <v>0.1477</v>
      </c>
      <c r="O7" s="2">
        <v>0.1308</v>
      </c>
      <c r="P7" s="2">
        <v>1.41E-2</v>
      </c>
      <c r="Q7" s="2">
        <v>0.16070000000000001</v>
      </c>
      <c r="R7" s="2">
        <v>0.13830000000000001</v>
      </c>
      <c r="S7">
        <f t="shared" si="1"/>
        <v>0.12415</v>
      </c>
      <c r="T7" s="66">
        <v>0.221</v>
      </c>
      <c r="U7" s="66">
        <v>0.24023700000000001</v>
      </c>
      <c r="V7" s="66">
        <v>0.25540000000000002</v>
      </c>
      <c r="W7" s="66">
        <v>0.2399</v>
      </c>
      <c r="X7" s="66">
        <v>0.24679999999999999</v>
      </c>
      <c r="Y7" s="53" t="s">
        <v>193</v>
      </c>
      <c r="Z7" s="66">
        <v>0.2399</v>
      </c>
      <c r="AA7" s="66">
        <v>0.24679999999999999</v>
      </c>
      <c r="AB7" s="53" t="s">
        <v>193</v>
      </c>
      <c r="AC7" s="89">
        <f t="shared" si="2"/>
        <v>6.770000000000001E-2</v>
      </c>
      <c r="AD7" s="89">
        <f t="shared" si="3"/>
        <v>9.2537000000000008E-2</v>
      </c>
      <c r="AE7" s="89">
        <f t="shared" si="0"/>
        <v>0.12460000000000002</v>
      </c>
      <c r="AF7" s="89">
        <f t="shared" si="0"/>
        <v>0.2258</v>
      </c>
      <c r="AG7" s="89">
        <f t="shared" si="0"/>
        <v>8.6099999999999982E-2</v>
      </c>
      <c r="AH7" s="89">
        <f t="shared" si="0"/>
        <v>8.5199999999999998E-2</v>
      </c>
    </row>
    <row r="8" spans="6:40" x14ac:dyDescent="0.25">
      <c r="F8" s="133" t="s">
        <v>110</v>
      </c>
      <c r="G8" s="94">
        <v>0.43190000000000001</v>
      </c>
      <c r="H8" s="39">
        <v>0.44159999999999999</v>
      </c>
      <c r="I8" s="39">
        <v>0.41899999999999998</v>
      </c>
      <c r="J8" s="39">
        <v>0.4395</v>
      </c>
      <c r="K8" s="39">
        <v>0.41139999999999999</v>
      </c>
      <c r="L8" s="39">
        <v>0.4168</v>
      </c>
      <c r="M8" s="2">
        <v>0.49020000000000002</v>
      </c>
      <c r="N8" s="2">
        <v>0.49020000000000002</v>
      </c>
      <c r="O8" s="2">
        <v>0.49890000000000001</v>
      </c>
      <c r="P8" s="2">
        <v>0.4924</v>
      </c>
      <c r="Q8" s="2">
        <v>0.50209999999999999</v>
      </c>
      <c r="R8" s="2">
        <v>0.48699999999999999</v>
      </c>
      <c r="S8">
        <f t="shared" si="1"/>
        <v>0.49346666666666666</v>
      </c>
      <c r="T8" s="66">
        <v>0.43009999999999998</v>
      </c>
      <c r="U8" s="66">
        <v>0.43630000000000002</v>
      </c>
      <c r="V8" s="66">
        <v>0.45029999999999998</v>
      </c>
      <c r="W8" s="66">
        <v>0.4642</v>
      </c>
      <c r="X8" s="66">
        <v>0.46050000000000002</v>
      </c>
      <c r="Y8" s="56" t="s">
        <v>183</v>
      </c>
      <c r="Z8" s="66">
        <v>0.4642</v>
      </c>
      <c r="AA8" s="66">
        <v>0.46050000000000002</v>
      </c>
      <c r="AB8" s="56" t="s">
        <v>183</v>
      </c>
      <c r="AC8" s="90">
        <f t="shared" si="2"/>
        <v>-6.0100000000000042E-2</v>
      </c>
      <c r="AD8" s="90">
        <f t="shared" si="3"/>
        <v>-5.3900000000000003E-2</v>
      </c>
      <c r="AE8" s="90">
        <f t="shared" si="0"/>
        <v>-4.8600000000000032E-2</v>
      </c>
      <c r="AF8" s="90">
        <f t="shared" si="0"/>
        <v>-2.8200000000000003E-2</v>
      </c>
      <c r="AG8" s="90">
        <f t="shared" si="0"/>
        <v>-4.159999999999997E-2</v>
      </c>
      <c r="AH8" s="90">
        <f t="shared" si="0"/>
        <v>-3.6420000000000008E-2</v>
      </c>
    </row>
    <row r="9" spans="6:40" x14ac:dyDescent="0.25">
      <c r="F9" s="134"/>
      <c r="G9" s="95">
        <v>3.8899999999999997E-2</v>
      </c>
      <c r="H9" s="39">
        <v>2.93E-2</v>
      </c>
      <c r="I9" s="39">
        <v>3.3799999999999997E-2</v>
      </c>
      <c r="J9" s="39">
        <v>4.4400000000000002E-2</v>
      </c>
      <c r="K9" s="39">
        <v>2.7199999999999998E-2</v>
      </c>
      <c r="L9" s="39">
        <v>0.03</v>
      </c>
      <c r="M9" s="2">
        <v>0.12509999999999999</v>
      </c>
      <c r="N9" s="2">
        <v>0.111</v>
      </c>
      <c r="O9" s="2">
        <v>0.11899999999999999</v>
      </c>
      <c r="P9" s="2">
        <v>0.1225</v>
      </c>
      <c r="Q9" s="2">
        <v>0.12559999999999999</v>
      </c>
      <c r="R9" s="2">
        <v>0.1055</v>
      </c>
      <c r="S9">
        <f t="shared" si="1"/>
        <v>0.11811666666666666</v>
      </c>
      <c r="T9" s="66">
        <v>6.6299999999999998E-2</v>
      </c>
      <c r="U9" s="66">
        <v>5.9700000000000003E-2</v>
      </c>
      <c r="V9" s="66">
        <v>7.2800000000000004E-2</v>
      </c>
      <c r="W9" s="66">
        <v>7.46E-2</v>
      </c>
      <c r="X9" s="66">
        <v>8.8200000000000001E-2</v>
      </c>
      <c r="Y9" s="56" t="s">
        <v>185</v>
      </c>
      <c r="Z9" s="66">
        <v>7.46E-2</v>
      </c>
      <c r="AA9" s="66">
        <v>8.8200000000000001E-2</v>
      </c>
      <c r="AB9" s="56" t="s">
        <v>185</v>
      </c>
      <c r="AC9" s="90">
        <f t="shared" si="2"/>
        <v>-5.8799999999999991E-2</v>
      </c>
      <c r="AD9" s="90">
        <f t="shared" si="3"/>
        <v>-5.1299999999999998E-2</v>
      </c>
      <c r="AE9" s="90">
        <f t="shared" si="0"/>
        <v>-4.6199999999999991E-2</v>
      </c>
      <c r="AF9" s="90">
        <f t="shared" si="0"/>
        <v>-4.7899999999999998E-2</v>
      </c>
      <c r="AG9" s="90">
        <f t="shared" si="0"/>
        <v>-3.7399999999999989E-2</v>
      </c>
      <c r="AH9" s="90">
        <f t="shared" si="0"/>
        <v>-6.2799999999999995E-2</v>
      </c>
    </row>
    <row r="10" spans="6:40" x14ac:dyDescent="0.25">
      <c r="F10" s="134"/>
      <c r="G10" s="95">
        <v>3.2899999999999999E-2</v>
      </c>
      <c r="H10" s="39">
        <v>4.41E-2</v>
      </c>
      <c r="I10" s="39">
        <v>3.0499999999999999E-2</v>
      </c>
      <c r="J10" s="39">
        <v>6.0100000000000001E-2</v>
      </c>
      <c r="K10" s="39">
        <v>2.7900000000000001E-2</v>
      </c>
      <c r="L10" s="39">
        <v>3.3000000000000002E-2</v>
      </c>
      <c r="M10" s="2">
        <v>0.11650000000000001</v>
      </c>
      <c r="N10" s="2">
        <v>0.1109</v>
      </c>
      <c r="O10" s="2">
        <v>0.1211</v>
      </c>
      <c r="P10" s="2">
        <v>0.1084</v>
      </c>
      <c r="Q10" s="2">
        <v>0.12559999999999999</v>
      </c>
      <c r="R10" s="2">
        <v>9.9900000000000003E-2</v>
      </c>
      <c r="S10">
        <f t="shared" si="1"/>
        <v>0.11373333333333334</v>
      </c>
      <c r="T10" s="66">
        <v>6.0900000000000003E-2</v>
      </c>
      <c r="U10" s="66">
        <v>5.3900000000000003E-2</v>
      </c>
      <c r="V10" s="66">
        <v>7.6100000000000001E-2</v>
      </c>
      <c r="W10" s="66">
        <v>7.4899999999999994E-2</v>
      </c>
      <c r="X10" s="66">
        <v>8.77E-2</v>
      </c>
      <c r="Y10" s="56" t="s">
        <v>187</v>
      </c>
      <c r="Z10" s="66">
        <v>7.4899999999999994E-2</v>
      </c>
      <c r="AA10" s="66">
        <v>8.77E-2</v>
      </c>
      <c r="AB10" s="56" t="s">
        <v>187</v>
      </c>
      <c r="AC10" s="90">
        <f t="shared" si="2"/>
        <v>-5.5600000000000004E-2</v>
      </c>
      <c r="AD10" s="90">
        <f t="shared" si="3"/>
        <v>-5.6999999999999995E-2</v>
      </c>
      <c r="AE10" s="90">
        <f t="shared" si="0"/>
        <v>-4.4999999999999998E-2</v>
      </c>
      <c r="AF10" s="90">
        <f t="shared" si="0"/>
        <v>-3.3500000000000002E-2</v>
      </c>
      <c r="AG10" s="90">
        <f t="shared" si="0"/>
        <v>-3.7899999999999989E-2</v>
      </c>
      <c r="AH10" s="90">
        <f t="shared" si="0"/>
        <v>-5.4700000000000006E-2</v>
      </c>
    </row>
    <row r="11" spans="6:40" x14ac:dyDescent="0.25">
      <c r="F11" s="125" t="s">
        <v>111</v>
      </c>
      <c r="G11" s="84">
        <v>0.63790000000000002</v>
      </c>
      <c r="H11" s="1">
        <v>0.63639999999999997</v>
      </c>
      <c r="I11" s="1">
        <v>0.63639999999999997</v>
      </c>
      <c r="J11" s="1">
        <v>0.63639999999999997</v>
      </c>
      <c r="K11" s="1">
        <v>0.63639999999999997</v>
      </c>
      <c r="L11" s="1">
        <v>0.63639999999999997</v>
      </c>
      <c r="M11" s="2">
        <v>0.64780000000000004</v>
      </c>
      <c r="N11" s="2">
        <v>0.64670000000000005</v>
      </c>
      <c r="O11" s="2">
        <v>0.64939999999999998</v>
      </c>
      <c r="P11" s="2">
        <v>0.6482</v>
      </c>
      <c r="Q11" s="2">
        <v>0.6482</v>
      </c>
      <c r="R11" s="2">
        <v>0.64710000000000001</v>
      </c>
      <c r="S11">
        <f t="shared" si="1"/>
        <v>0.64790000000000003</v>
      </c>
      <c r="T11" s="66">
        <v>0.64129999999999998</v>
      </c>
      <c r="U11" s="70">
        <v>0.6401</v>
      </c>
      <c r="V11" s="70">
        <v>0.64080000000000004</v>
      </c>
      <c r="W11" s="70">
        <v>0.64200000000000002</v>
      </c>
      <c r="X11" s="70">
        <v>0.64180000000000004</v>
      </c>
      <c r="Y11" s="58">
        <v>0.64139999999999997</v>
      </c>
      <c r="Z11" s="70">
        <v>0.64200000000000002</v>
      </c>
      <c r="AA11" s="70">
        <v>0.64180000000000004</v>
      </c>
      <c r="AB11" s="58">
        <v>0.64139999999999997</v>
      </c>
      <c r="AC11" s="90">
        <f t="shared" si="2"/>
        <v>-6.5000000000000613E-3</v>
      </c>
      <c r="AD11" s="90">
        <f t="shared" si="3"/>
        <v>-6.6000000000000503E-3</v>
      </c>
      <c r="AE11" s="90">
        <f t="shared" si="0"/>
        <v>-8.599999999999941E-3</v>
      </c>
      <c r="AF11" s="90">
        <f t="shared" si="0"/>
        <v>-6.1999999999999833E-3</v>
      </c>
      <c r="AG11" s="90">
        <f t="shared" si="0"/>
        <v>-6.3999999999999613E-3</v>
      </c>
      <c r="AH11" s="90">
        <f t="shared" si="0"/>
        <v>-5.7000000000000384E-3</v>
      </c>
    </row>
    <row r="12" spans="6:40" x14ac:dyDescent="0.25">
      <c r="F12" s="126"/>
      <c r="G12" s="85">
        <v>1.04E-2</v>
      </c>
      <c r="H12" s="1">
        <v>0</v>
      </c>
      <c r="I12" s="1">
        <v>0</v>
      </c>
      <c r="J12" s="1">
        <v>0</v>
      </c>
      <c r="K12" s="1">
        <v>0</v>
      </c>
      <c r="L12" s="1">
        <v>0</v>
      </c>
      <c r="M12" s="2">
        <v>4.7E-2</v>
      </c>
      <c r="N12" s="2">
        <v>3.8699999999999998E-2</v>
      </c>
      <c r="O12" s="2">
        <v>4.5600000000000002E-2</v>
      </c>
      <c r="P12" s="2">
        <v>4.5100000000000001E-2</v>
      </c>
      <c r="Q12" s="2">
        <v>4.3499999999999997E-2</v>
      </c>
      <c r="R12" s="2">
        <v>4.3999999999999997E-2</v>
      </c>
      <c r="S12">
        <f t="shared" si="1"/>
        <v>4.3983333333333326E-2</v>
      </c>
      <c r="T12" s="66">
        <v>2.4299999999999999E-2</v>
      </c>
      <c r="U12" s="66">
        <v>1.9300000000000001E-2</v>
      </c>
      <c r="V12" s="66">
        <v>2.2700000000000001E-2</v>
      </c>
      <c r="W12" s="66">
        <v>2.6800000000000001E-2</v>
      </c>
      <c r="X12" s="66">
        <v>2.63E-2</v>
      </c>
      <c r="Y12" s="56" t="s">
        <v>179</v>
      </c>
      <c r="Z12" s="66">
        <v>2.6800000000000001E-2</v>
      </c>
      <c r="AA12" s="66">
        <v>2.63E-2</v>
      </c>
      <c r="AB12" s="56" t="s">
        <v>179</v>
      </c>
      <c r="AC12" s="90">
        <f t="shared" si="2"/>
        <v>-2.2700000000000001E-2</v>
      </c>
      <c r="AD12" s="90">
        <f t="shared" si="3"/>
        <v>-1.9399999999999997E-2</v>
      </c>
      <c r="AE12" s="90">
        <f t="shared" si="0"/>
        <v>-2.29E-2</v>
      </c>
      <c r="AF12" s="90">
        <f t="shared" si="0"/>
        <v>-1.83E-2</v>
      </c>
      <c r="AG12" s="90">
        <f t="shared" si="0"/>
        <v>-1.7199999999999997E-2</v>
      </c>
      <c r="AH12" s="90">
        <f t="shared" si="0"/>
        <v>-1.9899999999999998E-2</v>
      </c>
    </row>
    <row r="13" spans="6:40" x14ac:dyDescent="0.25">
      <c r="F13" s="126"/>
      <c r="G13" s="85">
        <v>1.7899999999999999E-2</v>
      </c>
      <c r="H13" s="1">
        <v>0</v>
      </c>
      <c r="I13" s="1">
        <v>0</v>
      </c>
      <c r="J13" s="1">
        <v>0</v>
      </c>
      <c r="K13" s="1">
        <v>0</v>
      </c>
      <c r="L13" s="1">
        <v>0</v>
      </c>
      <c r="M13" s="2">
        <v>0.1037</v>
      </c>
      <c r="N13" s="2">
        <v>7.9899999999999999E-2</v>
      </c>
      <c r="O13" s="2">
        <v>9.6500000000000002E-2</v>
      </c>
      <c r="P13" s="2">
        <v>9.3200000000000005E-2</v>
      </c>
      <c r="Q13" s="2">
        <v>9.01E-2</v>
      </c>
      <c r="R13" s="2">
        <v>8.8300000000000003E-2</v>
      </c>
      <c r="S13">
        <f t="shared" si="1"/>
        <v>9.1950000000000018E-2</v>
      </c>
      <c r="T13" s="66">
        <v>4.1500000000000002E-2</v>
      </c>
      <c r="U13" s="66">
        <v>3.6400000000000002E-2</v>
      </c>
      <c r="V13" s="66">
        <v>4.1200000000000001E-2</v>
      </c>
      <c r="W13" s="66">
        <v>5.0799999999999998E-2</v>
      </c>
      <c r="X13" s="66">
        <v>5.0999999999999997E-2</v>
      </c>
      <c r="Y13" s="56" t="s">
        <v>181</v>
      </c>
      <c r="Z13" s="66">
        <v>5.0799999999999998E-2</v>
      </c>
      <c r="AA13" s="66">
        <v>5.0999999999999997E-2</v>
      </c>
      <c r="AB13" s="56" t="s">
        <v>181</v>
      </c>
      <c r="AC13" s="90">
        <f t="shared" si="2"/>
        <v>-6.2199999999999998E-2</v>
      </c>
      <c r="AD13" s="90">
        <f t="shared" si="3"/>
        <v>-4.3499999999999997E-2</v>
      </c>
      <c r="AE13" s="90">
        <f t="shared" si="0"/>
        <v>-5.5300000000000002E-2</v>
      </c>
      <c r="AF13" s="90">
        <f t="shared" si="0"/>
        <v>-4.2400000000000007E-2</v>
      </c>
      <c r="AG13" s="90">
        <f t="shared" si="0"/>
        <v>-3.9100000000000003E-2</v>
      </c>
      <c r="AH13" s="90">
        <f t="shared" si="0"/>
        <v>-3.2500000000000001E-2</v>
      </c>
    </row>
    <row r="14" spans="6:40" x14ac:dyDescent="0.25">
      <c r="F14" s="133" t="s">
        <v>226</v>
      </c>
      <c r="G14" s="94">
        <v>0.65759999999999996</v>
      </c>
      <c r="H14" s="39">
        <v>0.56869999999999998</v>
      </c>
      <c r="I14" s="39">
        <v>0.55669999999999997</v>
      </c>
      <c r="J14" s="39">
        <v>0.58140000000000003</v>
      </c>
      <c r="K14" s="39">
        <v>0.55910000000000004</v>
      </c>
      <c r="L14" s="39">
        <v>0.55600000000000005</v>
      </c>
      <c r="M14" s="2">
        <v>0.871</v>
      </c>
      <c r="N14" s="2">
        <v>0.86670000000000003</v>
      </c>
      <c r="O14" s="2">
        <v>0.8891</v>
      </c>
      <c r="P14" s="2">
        <v>0.87670000000000003</v>
      </c>
      <c r="Q14" s="2">
        <v>0.85209999999999997</v>
      </c>
      <c r="R14" s="2">
        <v>0.86360000000000003</v>
      </c>
      <c r="S14">
        <f t="shared" si="1"/>
        <v>0.86986666666666668</v>
      </c>
      <c r="T14" s="70">
        <v>0.87949999999999995</v>
      </c>
      <c r="U14" s="70">
        <v>0.88460000000000005</v>
      </c>
      <c r="V14" s="66">
        <v>0.87560000000000004</v>
      </c>
      <c r="W14" s="66">
        <v>0.87050000000000005</v>
      </c>
      <c r="X14" s="66">
        <v>0.88109999999999999</v>
      </c>
      <c r="Y14" s="56" t="s">
        <v>167</v>
      </c>
      <c r="Z14" s="66">
        <v>0.87050000000000005</v>
      </c>
      <c r="AA14" s="66">
        <v>0.88109999999999999</v>
      </c>
      <c r="AB14" s="56" t="s">
        <v>167</v>
      </c>
      <c r="AC14" s="89">
        <f t="shared" si="2"/>
        <v>8.499999999999952E-3</v>
      </c>
      <c r="AD14" s="89">
        <f t="shared" si="3"/>
        <v>1.7900000000000027E-2</v>
      </c>
      <c r="AE14" s="90">
        <f t="shared" si="0"/>
        <v>-1.3499999999999956E-2</v>
      </c>
      <c r="AF14" s="90">
        <f t="shared" si="0"/>
        <v>-6.1999999999999833E-3</v>
      </c>
      <c r="AG14" s="89">
        <f t="shared" si="0"/>
        <v>2.9000000000000026E-2</v>
      </c>
      <c r="AH14" s="90">
        <f t="shared" si="0"/>
        <v>-2.3299999999999987E-2</v>
      </c>
    </row>
    <row r="15" spans="6:40" x14ac:dyDescent="0.25">
      <c r="F15" s="134"/>
      <c r="G15" s="95">
        <v>6.9099999999999995E-2</v>
      </c>
      <c r="H15" s="39">
        <v>4.5999999999999999E-3</v>
      </c>
      <c r="I15" s="39">
        <v>0</v>
      </c>
      <c r="J15" s="39">
        <v>2.2000000000000001E-3</v>
      </c>
      <c r="K15" s="39">
        <v>3.0999999999999999E-3</v>
      </c>
      <c r="L15" s="39">
        <v>6.9999999999999999E-4</v>
      </c>
      <c r="M15" s="2">
        <v>0.44750000000000001</v>
      </c>
      <c r="N15" s="2">
        <v>0.43640000000000001</v>
      </c>
      <c r="O15" s="2">
        <v>0.49009999999999998</v>
      </c>
      <c r="P15" s="2">
        <v>0.45900000000000002</v>
      </c>
      <c r="Q15" s="2">
        <v>0.39389999999999997</v>
      </c>
      <c r="R15" s="2">
        <v>0.42349999999999999</v>
      </c>
      <c r="S15">
        <f t="shared" si="1"/>
        <v>0.44173333333333337</v>
      </c>
      <c r="T15" s="66">
        <v>0.46529999999999999</v>
      </c>
      <c r="U15" s="66">
        <v>0.48499999999999999</v>
      </c>
      <c r="V15" s="66">
        <v>0.4612</v>
      </c>
      <c r="W15" s="66">
        <v>0.44359999999999999</v>
      </c>
      <c r="X15" s="66">
        <v>0.47639999999999999</v>
      </c>
      <c r="Y15" s="56" t="s">
        <v>169</v>
      </c>
      <c r="Z15" s="66">
        <v>0.44359999999999999</v>
      </c>
      <c r="AA15" s="66">
        <v>0.47639999999999999</v>
      </c>
      <c r="AB15" s="56" t="s">
        <v>169</v>
      </c>
      <c r="AC15" s="89">
        <f t="shared" si="2"/>
        <v>1.7799999999999983E-2</v>
      </c>
      <c r="AD15" s="89">
        <f t="shared" si="3"/>
        <v>4.8599999999999977E-2</v>
      </c>
      <c r="AE15" s="90">
        <f t="shared" si="0"/>
        <v>-2.8899999999999981E-2</v>
      </c>
      <c r="AF15" s="90">
        <f t="shared" si="0"/>
        <v>-1.5400000000000025E-2</v>
      </c>
      <c r="AG15" s="89">
        <f t="shared" si="0"/>
        <v>8.2500000000000018E-2</v>
      </c>
      <c r="AH15" s="90">
        <f t="shared" si="0"/>
        <v>-5.3800000000000014E-2</v>
      </c>
    </row>
    <row r="16" spans="6:40" x14ac:dyDescent="0.25">
      <c r="F16" s="134"/>
      <c r="G16" s="95">
        <v>9.7100000000000006E-2</v>
      </c>
      <c r="H16" s="39">
        <v>1.15E-2</v>
      </c>
      <c r="I16" s="39">
        <v>0</v>
      </c>
      <c r="J16" s="39">
        <v>3.8999999999999998E-3</v>
      </c>
      <c r="K16" s="39">
        <v>7.4999999999999997E-3</v>
      </c>
      <c r="L16" s="39">
        <v>1.8E-3</v>
      </c>
      <c r="M16" s="2">
        <v>0.55010000000000003</v>
      </c>
      <c r="N16" s="2">
        <v>0.53759999999999997</v>
      </c>
      <c r="O16" s="2">
        <v>0.60509999999999997</v>
      </c>
      <c r="P16" s="2">
        <v>0.5675</v>
      </c>
      <c r="Q16" s="2">
        <v>0.49540000000000001</v>
      </c>
      <c r="R16" s="2">
        <v>0.52869999999999995</v>
      </c>
      <c r="S16">
        <f t="shared" si="1"/>
        <v>0.5474</v>
      </c>
      <c r="T16" s="66">
        <v>0.57630000000000003</v>
      </c>
      <c r="U16" s="66">
        <v>0.59140000000000004</v>
      </c>
      <c r="V16" s="66">
        <v>0.56430000000000002</v>
      </c>
      <c r="W16" s="66">
        <v>0.54930000000000001</v>
      </c>
      <c r="X16" s="66">
        <v>0.58160000000000001</v>
      </c>
      <c r="Y16" s="56" t="s">
        <v>171</v>
      </c>
      <c r="Z16" s="66">
        <v>0.54930000000000001</v>
      </c>
      <c r="AA16" s="66">
        <v>0.58160000000000001</v>
      </c>
      <c r="AB16" s="56" t="s">
        <v>171</v>
      </c>
      <c r="AC16" s="89">
        <f t="shared" si="2"/>
        <v>2.6200000000000001E-2</v>
      </c>
      <c r="AD16" s="89">
        <f t="shared" si="3"/>
        <v>5.380000000000007E-2</v>
      </c>
      <c r="AE16" s="90">
        <f t="shared" si="0"/>
        <v>-4.0799999999999947E-2</v>
      </c>
      <c r="AF16" s="90">
        <f t="shared" si="0"/>
        <v>-1.8199999999999994E-2</v>
      </c>
      <c r="AG16" s="89">
        <f t="shared" si="0"/>
        <v>8.6199999999999999E-2</v>
      </c>
      <c r="AH16" s="90">
        <f t="shared" si="0"/>
        <v>-6.1799999999999966E-2</v>
      </c>
    </row>
    <row r="17" spans="6:34" x14ac:dyDescent="0.25">
      <c r="F17" s="125" t="s">
        <v>115</v>
      </c>
      <c r="G17" s="84">
        <v>0.6774</v>
      </c>
      <c r="H17" s="1">
        <v>0.80640000000000001</v>
      </c>
      <c r="I17" s="1">
        <v>0.70960000000000001</v>
      </c>
      <c r="J17" s="1">
        <v>0.80640000000000001</v>
      </c>
      <c r="K17" s="1">
        <v>0.6774</v>
      </c>
      <c r="L17" s="1">
        <v>0.6774</v>
      </c>
      <c r="M17" s="2">
        <v>0.80640000000000001</v>
      </c>
      <c r="N17" s="2">
        <v>0.9032</v>
      </c>
      <c r="O17" s="2">
        <v>0.93540000000000001</v>
      </c>
      <c r="P17" s="2">
        <v>0.87090000000000001</v>
      </c>
      <c r="Q17" s="2">
        <v>0.87090000000000001</v>
      </c>
      <c r="R17" s="2">
        <v>0.9032</v>
      </c>
      <c r="S17">
        <f t="shared" si="1"/>
        <v>0.88166666666666671</v>
      </c>
      <c r="T17" s="65">
        <v>0.96579999999999999</v>
      </c>
      <c r="U17" s="66">
        <v>0.93379999999999996</v>
      </c>
      <c r="V17" s="66">
        <v>0.97589999999999999</v>
      </c>
      <c r="W17" s="66">
        <v>0.94359999999999999</v>
      </c>
      <c r="X17" s="66">
        <v>0.97560000000000002</v>
      </c>
      <c r="Y17" s="56" t="s">
        <v>198</v>
      </c>
      <c r="Z17" s="66">
        <v>0.94359999999999999</v>
      </c>
      <c r="AA17" s="66">
        <v>0.97560000000000002</v>
      </c>
      <c r="AB17" s="56" t="s">
        <v>198</v>
      </c>
      <c r="AC17" s="89">
        <f t="shared" si="2"/>
        <v>0.15939999999999999</v>
      </c>
      <c r="AD17" s="89">
        <f t="shared" si="3"/>
        <v>3.0599999999999961E-2</v>
      </c>
      <c r="AE17" s="89">
        <f t="shared" si="0"/>
        <v>4.049999999999998E-2</v>
      </c>
      <c r="AF17" s="89">
        <f t="shared" si="0"/>
        <v>7.2699999999999987E-2</v>
      </c>
      <c r="AG17" s="89">
        <f t="shared" si="0"/>
        <v>0.10470000000000002</v>
      </c>
      <c r="AH17" s="89">
        <f t="shared" si="0"/>
        <v>8.2799999999999985E-2</v>
      </c>
    </row>
    <row r="18" spans="6:34" x14ac:dyDescent="0.25">
      <c r="F18" s="126"/>
      <c r="G18" s="85">
        <v>5.6000000000000001E-2</v>
      </c>
      <c r="H18" s="1">
        <v>0</v>
      </c>
      <c r="I18" s="1">
        <v>0.14050000000000001</v>
      </c>
      <c r="J18" s="1">
        <v>0</v>
      </c>
      <c r="K18" s="1">
        <v>6.6199999999999995E-2</v>
      </c>
      <c r="L18" s="1">
        <v>0.1052</v>
      </c>
      <c r="M18" s="2">
        <v>0.33579999999999999</v>
      </c>
      <c r="N18" s="2">
        <v>0.621</v>
      </c>
      <c r="O18" s="2">
        <v>0.54679999999999995</v>
      </c>
      <c r="P18" s="2">
        <v>0.55659999999999998</v>
      </c>
      <c r="Q18" s="2">
        <v>0.26240000000000002</v>
      </c>
      <c r="R18" s="2">
        <v>0.53049999999999997</v>
      </c>
      <c r="S18">
        <f t="shared" si="1"/>
        <v>0.47551666666666664</v>
      </c>
      <c r="T18" s="68">
        <v>0.77500000000000002</v>
      </c>
      <c r="U18" s="66">
        <v>0.62709999999999999</v>
      </c>
      <c r="V18" s="66">
        <v>0.8518</v>
      </c>
      <c r="W18" s="66">
        <v>0.67800000000000005</v>
      </c>
      <c r="X18" s="66">
        <v>0.83720000000000006</v>
      </c>
      <c r="Y18" s="56">
        <v>0.92400000000000004</v>
      </c>
      <c r="Z18" s="66">
        <v>0.67800000000000005</v>
      </c>
      <c r="AA18" s="66">
        <v>0.83720000000000006</v>
      </c>
      <c r="AB18" s="56">
        <v>0.92400000000000004</v>
      </c>
      <c r="AC18" s="89">
        <f t="shared" si="2"/>
        <v>0.43920000000000003</v>
      </c>
      <c r="AD18" s="89">
        <f t="shared" si="3"/>
        <v>6.0999999999999943E-3</v>
      </c>
      <c r="AE18" s="89">
        <f t="shared" si="0"/>
        <v>0.30500000000000005</v>
      </c>
      <c r="AF18" s="89">
        <f t="shared" si="0"/>
        <v>0.12140000000000006</v>
      </c>
      <c r="AG18" s="89">
        <f t="shared" si="0"/>
        <v>0.57479999999999998</v>
      </c>
      <c r="AH18" s="89">
        <f t="shared" si="0"/>
        <v>0.39350000000000007</v>
      </c>
    </row>
    <row r="19" spans="6:34" x14ac:dyDescent="0.25">
      <c r="F19" s="126"/>
      <c r="G19" s="85">
        <v>8.9499999999999996E-2</v>
      </c>
      <c r="H19" s="1">
        <v>0</v>
      </c>
      <c r="I19" s="1">
        <v>0.1482</v>
      </c>
      <c r="J19" s="1">
        <v>0</v>
      </c>
      <c r="K19" s="1">
        <v>9.4100000000000003E-2</v>
      </c>
      <c r="L19" s="1">
        <v>9.7299999999999998E-2</v>
      </c>
      <c r="M19" s="2">
        <v>0.35520000000000002</v>
      </c>
      <c r="N19" s="2">
        <v>0.6391</v>
      </c>
      <c r="O19" s="2">
        <v>0.71460000000000001</v>
      </c>
      <c r="P19" s="2">
        <v>0.53539999999999999</v>
      </c>
      <c r="Q19" s="2">
        <v>0.42649999999999999</v>
      </c>
      <c r="R19" s="2">
        <v>0.63829999999999998</v>
      </c>
      <c r="S19">
        <f t="shared" si="1"/>
        <v>0.55151666666666666</v>
      </c>
      <c r="T19" s="68">
        <v>0.86419999999999997</v>
      </c>
      <c r="U19" s="66">
        <v>0.74570000000000003</v>
      </c>
      <c r="V19" s="66">
        <v>0.90890000000000004</v>
      </c>
      <c r="W19" s="66">
        <v>0.78559999999999997</v>
      </c>
      <c r="X19" s="66">
        <v>0.9032</v>
      </c>
      <c r="Y19" s="56" t="s">
        <v>200</v>
      </c>
      <c r="Z19" s="66">
        <v>0.78559999999999997</v>
      </c>
      <c r="AA19" s="66">
        <v>0.9032</v>
      </c>
      <c r="AB19" s="56" t="s">
        <v>200</v>
      </c>
      <c r="AC19" s="89">
        <f t="shared" si="2"/>
        <v>0.5089999999999999</v>
      </c>
      <c r="AD19" s="89">
        <f t="shared" si="3"/>
        <v>0.10660000000000003</v>
      </c>
      <c r="AE19" s="89">
        <f t="shared" si="0"/>
        <v>0.19430000000000003</v>
      </c>
      <c r="AF19" s="89">
        <f t="shared" si="0"/>
        <v>0.25019999999999998</v>
      </c>
      <c r="AG19" s="89">
        <f t="shared" si="0"/>
        <v>0.47670000000000001</v>
      </c>
      <c r="AH19" s="89">
        <f t="shared" si="0"/>
        <v>0.30869999999999997</v>
      </c>
    </row>
    <row r="20" spans="6:34" x14ac:dyDescent="0.25">
      <c r="F20" s="125" t="s">
        <v>121</v>
      </c>
      <c r="G20" s="94">
        <v>0.67649999999999999</v>
      </c>
      <c r="H20" s="39">
        <v>0.67290000000000005</v>
      </c>
      <c r="I20" s="39">
        <v>0.66679999999999995</v>
      </c>
      <c r="J20" s="39">
        <v>0.67569999999999997</v>
      </c>
      <c r="K20" s="39">
        <v>0.67330000000000001</v>
      </c>
      <c r="L20" s="39">
        <v>0.67200000000000004</v>
      </c>
      <c r="M20" s="2">
        <v>0.77769999999999995</v>
      </c>
      <c r="N20" s="2">
        <v>0.77259999999999995</v>
      </c>
      <c r="O20" s="2">
        <v>0.77270000000000005</v>
      </c>
      <c r="P20" s="2">
        <v>0.7772</v>
      </c>
      <c r="Q20" s="2">
        <v>0.78</v>
      </c>
      <c r="R20" s="2">
        <v>0.78339999999999999</v>
      </c>
      <c r="S20">
        <f t="shared" si="1"/>
        <v>0.77726666666666677</v>
      </c>
      <c r="T20" s="66">
        <v>0.69079999999999997</v>
      </c>
      <c r="U20" s="66">
        <v>0.69069999999999998</v>
      </c>
      <c r="V20" s="66">
        <v>0.69320000000000004</v>
      </c>
      <c r="W20" s="66">
        <v>0.69710000000000005</v>
      </c>
      <c r="X20" s="66">
        <v>0.69599999999999995</v>
      </c>
      <c r="Y20" s="51" t="s">
        <v>173</v>
      </c>
      <c r="Z20" s="66">
        <v>0.69710000000000005</v>
      </c>
      <c r="AA20" s="66">
        <v>0.69599999999999995</v>
      </c>
      <c r="AB20" s="51" t="s">
        <v>173</v>
      </c>
      <c r="AC20" s="90">
        <f t="shared" si="2"/>
        <v>-8.6899999999999977E-2</v>
      </c>
      <c r="AD20" s="90">
        <f t="shared" si="3"/>
        <v>-8.1899999999999973E-2</v>
      </c>
      <c r="AE20" s="90">
        <f t="shared" si="0"/>
        <v>-7.9500000000000015E-2</v>
      </c>
      <c r="AF20" s="90">
        <f t="shared" si="0"/>
        <v>-8.0099999999999949E-2</v>
      </c>
      <c r="AG20" s="90">
        <f t="shared" si="0"/>
        <v>-8.4000000000000075E-2</v>
      </c>
      <c r="AH20" s="90">
        <f t="shared" si="0"/>
        <v>-9.8600000000000021E-2</v>
      </c>
    </row>
    <row r="21" spans="6:34" x14ac:dyDescent="0.25">
      <c r="F21" s="126"/>
      <c r="G21" s="95">
        <v>8.0000000000000004E-4</v>
      </c>
      <c r="H21" s="39">
        <v>1.8E-3</v>
      </c>
      <c r="I21" s="39">
        <v>6.9999999999999999E-4</v>
      </c>
      <c r="J21" s="39">
        <v>1.1000000000000001E-3</v>
      </c>
      <c r="K21" s="39">
        <v>8.0000000000000004E-4</v>
      </c>
      <c r="L21" s="39">
        <v>2.0000000000000001E-4</v>
      </c>
      <c r="M21" s="2">
        <v>0.18090000000000001</v>
      </c>
      <c r="N21" s="2">
        <v>0.1699</v>
      </c>
      <c r="O21" s="2">
        <v>0.1686</v>
      </c>
      <c r="P21" s="2">
        <v>0.18479999999999999</v>
      </c>
      <c r="Q21" s="2">
        <v>0.18559999999999999</v>
      </c>
      <c r="R21" s="2">
        <v>0.1888</v>
      </c>
      <c r="S21">
        <f t="shared" si="1"/>
        <v>0.17976666666666666</v>
      </c>
      <c r="T21" s="66">
        <v>4.0599999999999997E-2</v>
      </c>
      <c r="U21" s="66">
        <v>4.1300000000000003E-2</v>
      </c>
      <c r="V21" s="66">
        <v>3.85E-2</v>
      </c>
      <c r="W21" s="66">
        <v>3.6139999999999999E-2</v>
      </c>
      <c r="X21" s="66">
        <v>3.9780000000000003E-2</v>
      </c>
      <c r="Y21" s="51" t="s">
        <v>175</v>
      </c>
      <c r="Z21" s="66">
        <v>3.6139999999999999E-2</v>
      </c>
      <c r="AA21" s="66">
        <v>3.9780000000000003E-2</v>
      </c>
      <c r="AB21" s="51" t="s">
        <v>175</v>
      </c>
      <c r="AC21" s="90">
        <f t="shared" si="2"/>
        <v>-0.14030000000000001</v>
      </c>
      <c r="AD21" s="90">
        <f t="shared" si="3"/>
        <v>-0.12859999999999999</v>
      </c>
      <c r="AE21" s="90">
        <f t="shared" si="3"/>
        <v>-0.13009999999999999</v>
      </c>
      <c r="AF21" s="90">
        <f t="shared" si="3"/>
        <v>-0.14865999999999999</v>
      </c>
      <c r="AG21" s="90">
        <f t="shared" si="3"/>
        <v>-0.14581999999999998</v>
      </c>
      <c r="AH21" s="90">
        <f t="shared" si="3"/>
        <v>-0.16749999999999998</v>
      </c>
    </row>
    <row r="22" spans="6:34" x14ac:dyDescent="0.25">
      <c r="F22" s="126"/>
      <c r="G22" s="95">
        <v>1.6000000000000001E-3</v>
      </c>
      <c r="H22" s="39">
        <v>4.3E-3</v>
      </c>
      <c r="I22" s="39">
        <v>1E-3</v>
      </c>
      <c r="J22" s="39">
        <v>2.3E-3</v>
      </c>
      <c r="K22" s="39">
        <v>1.2999999999999999E-3</v>
      </c>
      <c r="L22" s="39">
        <v>4.0000000000000002E-4</v>
      </c>
      <c r="M22" s="2">
        <v>0.29089999999999999</v>
      </c>
      <c r="N22" s="2">
        <v>0.2777</v>
      </c>
      <c r="O22" s="2">
        <v>0.27739999999999998</v>
      </c>
      <c r="P22" s="2">
        <v>0.29330000000000001</v>
      </c>
      <c r="Q22" s="2">
        <v>0.29709999999999998</v>
      </c>
      <c r="R22" s="2">
        <v>0.30259999999999998</v>
      </c>
      <c r="S22">
        <f t="shared" si="1"/>
        <v>0.28983333333333333</v>
      </c>
      <c r="T22" s="66">
        <v>5.8200000000000002E-2</v>
      </c>
      <c r="U22" s="66">
        <v>8.5199999999999998E-2</v>
      </c>
      <c r="V22" s="66">
        <v>8.1299999999999997E-2</v>
      </c>
      <c r="W22" s="66">
        <v>7.5899999999999995E-2</v>
      </c>
      <c r="X22" s="66">
        <v>8.2900000000000001E-2</v>
      </c>
      <c r="Y22" s="51" t="s">
        <v>177</v>
      </c>
      <c r="Z22" s="66">
        <v>7.5899999999999995E-2</v>
      </c>
      <c r="AA22" s="66">
        <v>8.2900000000000001E-2</v>
      </c>
      <c r="AB22" s="51" t="s">
        <v>177</v>
      </c>
      <c r="AC22" s="90">
        <f t="shared" si="2"/>
        <v>-0.23269999999999999</v>
      </c>
      <c r="AD22" s="90">
        <f t="shared" si="3"/>
        <v>-0.1925</v>
      </c>
      <c r="AE22" s="90">
        <f t="shared" si="3"/>
        <v>-0.1961</v>
      </c>
      <c r="AF22" s="90">
        <f t="shared" si="3"/>
        <v>-0.21740000000000001</v>
      </c>
      <c r="AG22" s="90">
        <f t="shared" si="3"/>
        <v>-0.21419999999999997</v>
      </c>
      <c r="AH22" s="90">
        <f t="shared" si="3"/>
        <v>-0.25619999999999998</v>
      </c>
    </row>
    <row r="53" spans="6:34" x14ac:dyDescent="0.25">
      <c r="K53" t="s">
        <v>253</v>
      </c>
    </row>
    <row r="55" spans="6:34" ht="75" x14ac:dyDescent="0.25">
      <c r="G55" s="45" t="s">
        <v>203</v>
      </c>
      <c r="H55" s="46" t="s">
        <v>204</v>
      </c>
      <c r="I55" s="47" t="s">
        <v>209</v>
      </c>
      <c r="J55" s="30" t="s">
        <v>213</v>
      </c>
      <c r="K55" s="30" t="s">
        <v>220</v>
      </c>
      <c r="L55" s="30" t="s">
        <v>223</v>
      </c>
      <c r="M55" s="30" t="s">
        <v>224</v>
      </c>
      <c r="N55" s="30" t="s">
        <v>221</v>
      </c>
      <c r="O55" s="30" t="s">
        <v>214</v>
      </c>
      <c r="P55" s="47" t="s">
        <v>210</v>
      </c>
      <c r="Q55" s="46" t="s">
        <v>211</v>
      </c>
      <c r="R55" s="46" t="s">
        <v>247</v>
      </c>
      <c r="T55" s="30" t="s">
        <v>224</v>
      </c>
      <c r="U55" s="30" t="s">
        <v>221</v>
      </c>
      <c r="V55" s="30" t="s">
        <v>214</v>
      </c>
      <c r="W55" s="47" t="s">
        <v>210</v>
      </c>
      <c r="X55" s="46" t="s">
        <v>211</v>
      </c>
      <c r="Y55" s="46" t="s">
        <v>247</v>
      </c>
      <c r="Z55" s="47" t="s">
        <v>210</v>
      </c>
      <c r="AA55" s="46" t="s">
        <v>211</v>
      </c>
      <c r="AB55" s="46" t="s">
        <v>247</v>
      </c>
    </row>
    <row r="56" spans="6:34" x14ac:dyDescent="0.25">
      <c r="F56" s="125" t="s">
        <v>108</v>
      </c>
      <c r="G56" s="84">
        <v>0.39600000000000002</v>
      </c>
      <c r="H56" s="1">
        <v>0.41860000000000003</v>
      </c>
      <c r="I56" s="1">
        <v>0.39729999999999999</v>
      </c>
      <c r="J56" s="1">
        <v>0.41599999999999998</v>
      </c>
      <c r="K56" s="1">
        <v>0.40660000000000002</v>
      </c>
      <c r="L56" s="1">
        <v>0.4173</v>
      </c>
      <c r="M56" s="2">
        <v>0.46</v>
      </c>
      <c r="N56" s="2">
        <v>0.43459999999999999</v>
      </c>
      <c r="O56" s="2">
        <v>0.45329999999999998</v>
      </c>
      <c r="P56" s="2">
        <v>0.43459999999999999</v>
      </c>
      <c r="Q56" s="2">
        <v>0.44929999999999998</v>
      </c>
      <c r="R56" s="2">
        <v>0.44800000000000001</v>
      </c>
      <c r="S56">
        <f>AVERAGE(M56,N56,O56,P56,Q56,R56)</f>
        <v>0.44663333333333338</v>
      </c>
      <c r="T56" s="66">
        <v>0.64990000000000003</v>
      </c>
      <c r="U56" s="66">
        <v>0.65959999999999996</v>
      </c>
      <c r="V56" s="66">
        <v>0.66659999999999997</v>
      </c>
      <c r="W56" s="66">
        <v>0.65959999999999996</v>
      </c>
      <c r="X56" s="66">
        <v>0.66459999999999997</v>
      </c>
      <c r="Y56" s="53" t="s">
        <v>189</v>
      </c>
      <c r="Z56" s="66">
        <v>0.65959999999999996</v>
      </c>
      <c r="AA56" s="66">
        <v>0.66459999999999997</v>
      </c>
      <c r="AB56" s="53" t="s">
        <v>189</v>
      </c>
      <c r="AC56" s="89">
        <f>T56-M56</f>
        <v>0.18990000000000001</v>
      </c>
      <c r="AD56" s="89">
        <f>U56-N56</f>
        <v>0.22499999999999998</v>
      </c>
      <c r="AE56" s="89">
        <f t="shared" ref="AE56:AE73" si="4">V56-O56</f>
        <v>0.21329999999999999</v>
      </c>
      <c r="AF56" s="89">
        <f t="shared" ref="AF56:AF73" si="5">W56-P56</f>
        <v>0.22499999999999998</v>
      </c>
      <c r="AG56" s="89">
        <f t="shared" ref="AG56:AG73" si="6">X56-Q56</f>
        <v>0.21529999999999999</v>
      </c>
      <c r="AH56" s="89">
        <f t="shared" ref="AH56:AH73" si="7">Y56-R56</f>
        <v>0.20339999999999997</v>
      </c>
    </row>
    <row r="57" spans="6:34" x14ac:dyDescent="0.25">
      <c r="F57" s="126"/>
      <c r="G57" s="85">
        <v>2.0999999999999999E-3</v>
      </c>
      <c r="H57" s="1">
        <v>8.9999999999999998E-4</v>
      </c>
      <c r="I57" s="1">
        <v>4.8999999999999998E-3</v>
      </c>
      <c r="J57" s="1">
        <v>5.0000000000000001E-4</v>
      </c>
      <c r="K57" s="1">
        <v>1.5E-3</v>
      </c>
      <c r="L57" s="1">
        <v>2.8999999999999998E-3</v>
      </c>
      <c r="M57" s="2">
        <v>3.2800000000000003E-2</v>
      </c>
      <c r="N57" s="2">
        <v>1.47E-2</v>
      </c>
      <c r="O57" s="2">
        <v>2.3199999999999998E-2</v>
      </c>
      <c r="P57" s="2">
        <v>2.3199999999999998E-2</v>
      </c>
      <c r="Q57" s="2">
        <v>1.7600000000000001E-2</v>
      </c>
      <c r="R57" s="2">
        <v>2.98E-2</v>
      </c>
      <c r="S57">
        <f t="shared" ref="S57:S73" si="8">AVERAGE(M57,N57,O57,P57,Q57,R57)</f>
        <v>2.3550000000000001E-2</v>
      </c>
      <c r="T57" s="66">
        <v>0.2082</v>
      </c>
      <c r="U57" s="66">
        <v>0.22189999999999999</v>
      </c>
      <c r="V57" s="66">
        <v>0.23100000000000001</v>
      </c>
      <c r="W57" s="66">
        <v>0.21740000000000001</v>
      </c>
      <c r="X57" s="66">
        <v>0.23080000000000001</v>
      </c>
      <c r="Y57" s="53" t="s">
        <v>191</v>
      </c>
      <c r="Z57" s="66">
        <v>0.21740000000000001</v>
      </c>
      <c r="AA57" s="66">
        <v>0.23080000000000001</v>
      </c>
      <c r="AB57" s="53" t="s">
        <v>191</v>
      </c>
      <c r="AC57" s="89">
        <f t="shared" ref="AC57:AC73" si="9">T57-M57</f>
        <v>0.1754</v>
      </c>
      <c r="AD57" s="89">
        <f t="shared" ref="AD57:AD73" si="10">U57-N57</f>
        <v>0.2072</v>
      </c>
      <c r="AE57" s="89">
        <f t="shared" si="4"/>
        <v>0.20780000000000001</v>
      </c>
      <c r="AF57" s="89">
        <f t="shared" si="5"/>
        <v>0.19420000000000001</v>
      </c>
      <c r="AG57" s="89">
        <f t="shared" si="6"/>
        <v>0.2132</v>
      </c>
      <c r="AH57" s="89">
        <f t="shared" si="7"/>
        <v>0.1928</v>
      </c>
    </row>
    <row r="58" spans="6:34" x14ac:dyDescent="0.25">
      <c r="F58" s="126"/>
      <c r="G58" s="85">
        <v>1.6999999999999999E-3</v>
      </c>
      <c r="H58" s="1">
        <v>-2.5000000000000001E-3</v>
      </c>
      <c r="I58" s="1">
        <v>3.3E-3</v>
      </c>
      <c r="J58" s="1">
        <v>-1.1000000000000001E-3</v>
      </c>
      <c r="K58" s="1">
        <v>5.0000000000000001E-4</v>
      </c>
      <c r="L58" s="1">
        <v>-1.6999999999999999E-3</v>
      </c>
      <c r="M58" s="2">
        <v>3.6400000000000002E-2</v>
      </c>
      <c r="N58" s="2">
        <v>1.9599999999999999E-2</v>
      </c>
      <c r="O58" s="2">
        <v>2.4500000000000001E-2</v>
      </c>
      <c r="P58" s="2">
        <v>2.3800000000000002E-2</v>
      </c>
      <c r="Q58" s="2">
        <v>2.4299999999999999E-2</v>
      </c>
      <c r="R58" s="2">
        <v>2.58E-2</v>
      </c>
      <c r="S58">
        <f t="shared" si="8"/>
        <v>2.573333333333333E-2</v>
      </c>
      <c r="T58" s="66">
        <v>0.221</v>
      </c>
      <c r="U58" s="66">
        <v>0.24023700000000001</v>
      </c>
      <c r="V58" s="66">
        <v>0.25540000000000002</v>
      </c>
      <c r="W58" s="66">
        <v>0.2399</v>
      </c>
      <c r="X58" s="66">
        <v>0.24679999999999999</v>
      </c>
      <c r="Y58" s="53" t="s">
        <v>193</v>
      </c>
      <c r="Z58" s="66">
        <v>0.2399</v>
      </c>
      <c r="AA58" s="66">
        <v>0.24679999999999999</v>
      </c>
      <c r="AB58" s="53" t="s">
        <v>193</v>
      </c>
      <c r="AC58" s="89">
        <f t="shared" si="9"/>
        <v>0.18459999999999999</v>
      </c>
      <c r="AD58" s="89">
        <f t="shared" si="10"/>
        <v>0.220637</v>
      </c>
      <c r="AE58" s="89">
        <f t="shared" si="4"/>
        <v>0.23090000000000002</v>
      </c>
      <c r="AF58" s="89">
        <f t="shared" si="5"/>
        <v>0.21610000000000001</v>
      </c>
      <c r="AG58" s="89">
        <f t="shared" si="6"/>
        <v>0.2225</v>
      </c>
      <c r="AH58" s="89">
        <f t="shared" si="7"/>
        <v>0.19770000000000001</v>
      </c>
    </row>
    <row r="59" spans="6:34" x14ac:dyDescent="0.25">
      <c r="F59" s="133" t="s">
        <v>110</v>
      </c>
      <c r="G59" s="94">
        <v>0.35630000000000001</v>
      </c>
      <c r="H59" s="39">
        <v>0.35670000000000002</v>
      </c>
      <c r="I59" s="39">
        <v>0.35799999999999998</v>
      </c>
      <c r="J59" s="39">
        <v>0.3569</v>
      </c>
      <c r="K59" s="39">
        <v>0.35820000000000002</v>
      </c>
      <c r="L59" s="39">
        <v>0.3589</v>
      </c>
      <c r="M59" s="2">
        <v>0.42399999999999999</v>
      </c>
      <c r="N59" s="2">
        <v>0.4234</v>
      </c>
      <c r="O59" s="2">
        <v>0.4244</v>
      </c>
      <c r="P59" s="2">
        <v>0.42349999999999999</v>
      </c>
      <c r="Q59" s="2">
        <v>0.42209999999999998</v>
      </c>
      <c r="R59" s="2">
        <v>0.41460000000000002</v>
      </c>
      <c r="S59">
        <f t="shared" si="8"/>
        <v>0.42199999999999999</v>
      </c>
      <c r="T59" s="66">
        <v>0.43009999999999998</v>
      </c>
      <c r="U59" s="66">
        <v>0.43630000000000002</v>
      </c>
      <c r="V59" s="66">
        <v>0.45029999999999998</v>
      </c>
      <c r="W59" s="66">
        <v>0.4642</v>
      </c>
      <c r="X59" s="66">
        <v>0.46050000000000002</v>
      </c>
      <c r="Y59" s="56" t="s">
        <v>183</v>
      </c>
      <c r="Z59" s="66">
        <v>0.4642</v>
      </c>
      <c r="AA59" s="66">
        <v>0.46050000000000002</v>
      </c>
      <c r="AB59" s="56" t="s">
        <v>183</v>
      </c>
      <c r="AC59" s="89">
        <f t="shared" si="9"/>
        <v>6.0999999999999943E-3</v>
      </c>
      <c r="AD59" s="89">
        <f t="shared" si="10"/>
        <v>1.2900000000000023E-2</v>
      </c>
      <c r="AE59" s="89">
        <f t="shared" si="4"/>
        <v>2.5899999999999979E-2</v>
      </c>
      <c r="AF59" s="89">
        <f t="shared" si="5"/>
        <v>4.0700000000000014E-2</v>
      </c>
      <c r="AG59" s="89">
        <f t="shared" si="6"/>
        <v>3.8400000000000045E-2</v>
      </c>
      <c r="AH59" s="89">
        <f t="shared" si="7"/>
        <v>3.5979999999999956E-2</v>
      </c>
    </row>
    <row r="60" spans="6:34" x14ac:dyDescent="0.25">
      <c r="F60" s="134"/>
      <c r="G60" s="95">
        <v>4.1000000000000003E-3</v>
      </c>
      <c r="H60" s="39">
        <v>9.0000000000000006E-5</v>
      </c>
      <c r="I60" s="39">
        <v>5.0000000000000002E-5</v>
      </c>
      <c r="J60" s="39">
        <v>3.0000000000000001E-5</v>
      </c>
      <c r="K60" s="39">
        <v>1.0000000000000001E-5</v>
      </c>
      <c r="L60" s="39">
        <v>1E-4</v>
      </c>
      <c r="M60" s="2">
        <v>7.85E-2</v>
      </c>
      <c r="N60" s="2">
        <v>7.5600000000000001E-2</v>
      </c>
      <c r="O60" s="2">
        <v>7.5700000000000003E-2</v>
      </c>
      <c r="P60" s="2">
        <v>7.6200000000000004E-2</v>
      </c>
      <c r="Q60" s="2">
        <v>7.7299999999999994E-2</v>
      </c>
      <c r="R60" s="2">
        <v>5.2600000000000001E-2</v>
      </c>
      <c r="S60">
        <f t="shared" si="8"/>
        <v>7.2649999999999992E-2</v>
      </c>
      <c r="T60" s="66">
        <v>6.6299999999999998E-2</v>
      </c>
      <c r="U60" s="66">
        <v>5.9700000000000003E-2</v>
      </c>
      <c r="V60" s="66">
        <v>7.2800000000000004E-2</v>
      </c>
      <c r="W60" s="66">
        <v>7.46E-2</v>
      </c>
      <c r="X60" s="66">
        <v>8.8200000000000001E-2</v>
      </c>
      <c r="Y60" s="56" t="s">
        <v>185</v>
      </c>
      <c r="Z60" s="66">
        <v>7.46E-2</v>
      </c>
      <c r="AA60" s="66">
        <v>8.8200000000000001E-2</v>
      </c>
      <c r="AB60" s="56" t="s">
        <v>185</v>
      </c>
      <c r="AC60" s="90">
        <f t="shared" si="9"/>
        <v>-1.2200000000000003E-2</v>
      </c>
      <c r="AD60" s="90">
        <f t="shared" si="10"/>
        <v>-1.5899999999999997E-2</v>
      </c>
      <c r="AE60" s="90">
        <f t="shared" si="4"/>
        <v>-2.8999999999999998E-3</v>
      </c>
      <c r="AF60" s="90">
        <f t="shared" si="5"/>
        <v>-1.6000000000000042E-3</v>
      </c>
      <c r="AG60" s="90">
        <f t="shared" si="6"/>
        <v>1.0900000000000007E-2</v>
      </c>
      <c r="AH60" s="90">
        <f t="shared" si="7"/>
        <v>-9.8999999999999991E-3</v>
      </c>
    </row>
    <row r="61" spans="6:34" x14ac:dyDescent="0.25">
      <c r="F61" s="134"/>
      <c r="G61" s="95">
        <v>6.7999999999999996E-3</v>
      </c>
      <c r="H61" s="39">
        <v>-4.0000000000000002E-4</v>
      </c>
      <c r="I61" s="39">
        <v>1E-4</v>
      </c>
      <c r="J61" s="39">
        <v>-1E-4</v>
      </c>
      <c r="K61" s="39">
        <v>-2.0000000000000001E-4</v>
      </c>
      <c r="L61" s="39">
        <v>8.0000000000000004E-4</v>
      </c>
      <c r="M61" s="2">
        <v>7.1400000000000005E-2</v>
      </c>
      <c r="N61" s="2">
        <v>7.1300000000000002E-2</v>
      </c>
      <c r="O61" s="2">
        <v>7.0699999999999999E-2</v>
      </c>
      <c r="P61" s="2">
        <v>7.17E-2</v>
      </c>
      <c r="Q61" s="2">
        <v>7.0400000000000004E-2</v>
      </c>
      <c r="R61" s="2">
        <v>4.3099999999999999E-2</v>
      </c>
      <c r="S61">
        <f t="shared" si="8"/>
        <v>6.643333333333333E-2</v>
      </c>
      <c r="T61" s="66">
        <v>6.0900000000000003E-2</v>
      </c>
      <c r="U61" s="66">
        <v>5.3900000000000003E-2</v>
      </c>
      <c r="V61" s="66">
        <v>7.6100000000000001E-2</v>
      </c>
      <c r="W61" s="66">
        <v>7.4899999999999994E-2</v>
      </c>
      <c r="X61" s="66">
        <v>8.77E-2</v>
      </c>
      <c r="Y61" s="56" t="s">
        <v>187</v>
      </c>
      <c r="Z61" s="66">
        <v>7.4899999999999994E-2</v>
      </c>
      <c r="AA61" s="66">
        <v>8.77E-2</v>
      </c>
      <c r="AB61" s="56" t="s">
        <v>187</v>
      </c>
      <c r="AC61" s="90">
        <f t="shared" si="9"/>
        <v>-1.0500000000000002E-2</v>
      </c>
      <c r="AD61" s="90">
        <f t="shared" si="10"/>
        <v>-1.7399999999999999E-2</v>
      </c>
      <c r="AE61" s="89">
        <f t="shared" si="4"/>
        <v>5.400000000000002E-3</v>
      </c>
      <c r="AF61" s="89">
        <f t="shared" si="5"/>
        <v>3.1999999999999945E-3</v>
      </c>
      <c r="AG61" s="89">
        <f t="shared" si="6"/>
        <v>1.7299999999999996E-2</v>
      </c>
      <c r="AH61" s="89">
        <f t="shared" si="7"/>
        <v>2.0999999999999977E-3</v>
      </c>
    </row>
    <row r="62" spans="6:34" x14ac:dyDescent="0.25">
      <c r="F62" s="125" t="s">
        <v>111</v>
      </c>
      <c r="G62" s="84">
        <v>0.63639999999999997</v>
      </c>
      <c r="H62" s="1">
        <v>0.63639999999999997</v>
      </c>
      <c r="I62" s="1">
        <v>0.63639999999999997</v>
      </c>
      <c r="J62" s="1">
        <v>0.63639999999999997</v>
      </c>
      <c r="K62" s="1">
        <v>0.63639999999999997</v>
      </c>
      <c r="L62" s="1">
        <v>0.63639999999999997</v>
      </c>
      <c r="M62" s="2">
        <v>0.64249999999999996</v>
      </c>
      <c r="N62" s="2">
        <v>0.64170000000000005</v>
      </c>
      <c r="O62" s="2">
        <v>0.64139999999999997</v>
      </c>
      <c r="P62" s="2">
        <v>0.63829999999999998</v>
      </c>
      <c r="Q62" s="2">
        <v>0.6421</v>
      </c>
      <c r="R62" s="2">
        <v>0.63980000000000004</v>
      </c>
      <c r="S62">
        <f t="shared" si="8"/>
        <v>0.64096666666666668</v>
      </c>
      <c r="T62" s="66">
        <v>0.64129999999999998</v>
      </c>
      <c r="U62" s="70">
        <v>0.6401</v>
      </c>
      <c r="V62" s="70">
        <v>0.64080000000000004</v>
      </c>
      <c r="W62" s="70">
        <v>0.64200000000000002</v>
      </c>
      <c r="X62" s="70">
        <v>0.64180000000000004</v>
      </c>
      <c r="Y62" s="58">
        <v>0.64139999999999997</v>
      </c>
      <c r="Z62" s="70">
        <v>0.64200000000000002</v>
      </c>
      <c r="AA62" s="70">
        <v>0.64180000000000004</v>
      </c>
      <c r="AB62" s="58">
        <v>0.64139999999999997</v>
      </c>
      <c r="AC62" s="90">
        <f t="shared" si="9"/>
        <v>-1.1999999999999789E-3</v>
      </c>
      <c r="AD62" s="90">
        <f t="shared" si="10"/>
        <v>-1.6000000000000458E-3</v>
      </c>
      <c r="AE62" s="90">
        <f t="shared" si="4"/>
        <v>-5.9999999999993392E-4</v>
      </c>
      <c r="AF62" s="89">
        <f t="shared" si="5"/>
        <v>3.7000000000000366E-3</v>
      </c>
      <c r="AG62" s="90">
        <f t="shared" si="6"/>
        <v>-2.9999999999996696E-4</v>
      </c>
      <c r="AH62" s="89">
        <f t="shared" si="7"/>
        <v>1.5999999999999348E-3</v>
      </c>
    </row>
    <row r="63" spans="6:34" x14ac:dyDescent="0.25">
      <c r="F63" s="126"/>
      <c r="G63" s="85">
        <v>3.8E-3</v>
      </c>
      <c r="H63" s="1">
        <v>3.3999999999999998E-3</v>
      </c>
      <c r="I63" s="1">
        <v>5.5999999999999999E-3</v>
      </c>
      <c r="J63" s="1">
        <v>3.3E-3</v>
      </c>
      <c r="K63" s="1">
        <v>2.7000000000000001E-3</v>
      </c>
      <c r="L63" s="1">
        <v>2.5000000000000001E-3</v>
      </c>
      <c r="M63" s="2">
        <v>2.47E-2</v>
      </c>
      <c r="N63" s="2">
        <v>2.6599999999999999E-2</v>
      </c>
      <c r="O63" s="2">
        <v>2.1899999999999999E-2</v>
      </c>
      <c r="P63" s="2">
        <v>1.9300000000000001E-2</v>
      </c>
      <c r="Q63" s="2">
        <v>1.8599999999999998E-2</v>
      </c>
      <c r="R63" s="2">
        <v>2.3800000000000002E-2</v>
      </c>
      <c r="S63">
        <f t="shared" si="8"/>
        <v>2.2483333333333338E-2</v>
      </c>
      <c r="T63" s="66">
        <v>2.4299999999999999E-2</v>
      </c>
      <c r="U63" s="66">
        <v>1.9300000000000001E-2</v>
      </c>
      <c r="V63" s="66">
        <v>2.2700000000000001E-2</v>
      </c>
      <c r="W63" s="66">
        <v>2.6800000000000001E-2</v>
      </c>
      <c r="X63" s="66">
        <v>2.63E-2</v>
      </c>
      <c r="Y63" s="56" t="s">
        <v>179</v>
      </c>
      <c r="Z63" s="66">
        <v>2.6800000000000001E-2</v>
      </c>
      <c r="AA63" s="66">
        <v>2.63E-2</v>
      </c>
      <c r="AB63" s="56" t="s">
        <v>179</v>
      </c>
      <c r="AC63" s="90">
        <f t="shared" si="9"/>
        <v>-4.0000000000000105E-4</v>
      </c>
      <c r="AD63" s="90">
        <f t="shared" si="10"/>
        <v>-7.2999999999999975E-3</v>
      </c>
      <c r="AE63" s="89">
        <f t="shared" si="4"/>
        <v>8.000000000000021E-4</v>
      </c>
      <c r="AF63" s="89">
        <f t="shared" si="5"/>
        <v>7.4999999999999997E-3</v>
      </c>
      <c r="AG63" s="89">
        <f t="shared" si="6"/>
        <v>7.700000000000002E-3</v>
      </c>
      <c r="AH63" s="89">
        <f t="shared" si="7"/>
        <v>2.9999999999999818E-4</v>
      </c>
    </row>
    <row r="64" spans="6:34" x14ac:dyDescent="0.25">
      <c r="F64" s="126"/>
      <c r="G64" s="85">
        <v>1.9E-2</v>
      </c>
      <c r="H64" s="1">
        <v>-4.0000000000000002E-4</v>
      </c>
      <c r="I64" s="1">
        <v>6.4999999999999997E-3</v>
      </c>
      <c r="J64" s="1">
        <v>-5.0000000000000001E-3</v>
      </c>
      <c r="K64" s="1">
        <v>8.2000000000000007E-3</v>
      </c>
      <c r="L64" s="1">
        <v>-1.6999999999999999E-3</v>
      </c>
      <c r="M64" s="2">
        <v>7.2800000000000004E-2</v>
      </c>
      <c r="N64" s="2">
        <v>8.1199999999999994E-2</v>
      </c>
      <c r="O64" s="2">
        <v>6.1800000000000001E-2</v>
      </c>
      <c r="P64" s="2">
        <v>6.54E-2</v>
      </c>
      <c r="Q64" s="2">
        <v>5.0599999999999999E-2</v>
      </c>
      <c r="R64" s="2">
        <v>8.0399999999999999E-2</v>
      </c>
      <c r="S64">
        <f t="shared" si="8"/>
        <v>6.8699999999999997E-2</v>
      </c>
      <c r="T64" s="66">
        <v>4.1500000000000002E-2</v>
      </c>
      <c r="U64" s="66">
        <v>3.6400000000000002E-2</v>
      </c>
      <c r="V64" s="66">
        <v>4.1200000000000001E-2</v>
      </c>
      <c r="W64" s="66">
        <v>5.0799999999999998E-2</v>
      </c>
      <c r="X64" s="66">
        <v>5.0999999999999997E-2</v>
      </c>
      <c r="Y64" s="56" t="s">
        <v>181</v>
      </c>
      <c r="Z64" s="66">
        <v>5.0799999999999998E-2</v>
      </c>
      <c r="AA64" s="66">
        <v>5.0999999999999997E-2</v>
      </c>
      <c r="AB64" s="56" t="s">
        <v>181</v>
      </c>
      <c r="AC64" s="90">
        <f t="shared" si="9"/>
        <v>-3.1300000000000001E-2</v>
      </c>
      <c r="AD64" s="90">
        <f t="shared" si="10"/>
        <v>-4.4799999999999993E-2</v>
      </c>
      <c r="AE64" s="90">
        <f t="shared" si="4"/>
        <v>-2.06E-2</v>
      </c>
      <c r="AF64" s="90">
        <f t="shared" si="5"/>
        <v>-1.4600000000000002E-2</v>
      </c>
      <c r="AG64" s="90">
        <f t="shared" si="6"/>
        <v>3.9999999999999758E-4</v>
      </c>
      <c r="AH64" s="90">
        <f t="shared" si="7"/>
        <v>-2.4599999999999997E-2</v>
      </c>
    </row>
    <row r="65" spans="6:34" x14ac:dyDescent="0.25">
      <c r="F65" s="133" t="s">
        <v>226</v>
      </c>
      <c r="G65" s="94">
        <v>0.64649999999999996</v>
      </c>
      <c r="H65" s="39">
        <v>0.5625</v>
      </c>
      <c r="I65" s="39">
        <v>0.55330000000000001</v>
      </c>
      <c r="J65" s="39">
        <v>0.57250000000000001</v>
      </c>
      <c r="K65" s="39">
        <v>0.57979999999999998</v>
      </c>
      <c r="L65" s="39">
        <v>0.56100000000000005</v>
      </c>
      <c r="M65" s="2">
        <v>0.78969999999999996</v>
      </c>
      <c r="N65" s="2">
        <v>0.78010000000000002</v>
      </c>
      <c r="O65" s="2">
        <v>0.77349999999999997</v>
      </c>
      <c r="P65" s="2">
        <v>0.78049999999999997</v>
      </c>
      <c r="Q65" s="2">
        <v>0.77780000000000005</v>
      </c>
      <c r="R65" s="86">
        <v>0.77310000000000001</v>
      </c>
      <c r="S65">
        <f t="shared" si="8"/>
        <v>0.77911666666666657</v>
      </c>
      <c r="T65" s="70">
        <v>0.87949999999999995</v>
      </c>
      <c r="U65" s="70">
        <v>0.88460000000000005</v>
      </c>
      <c r="V65" s="66">
        <v>0.87560000000000004</v>
      </c>
      <c r="W65" s="66">
        <v>0.87050000000000005</v>
      </c>
      <c r="X65" s="66">
        <v>0.88109999999999999</v>
      </c>
      <c r="Y65" s="56" t="s">
        <v>167</v>
      </c>
      <c r="Z65" s="66">
        <v>0.87050000000000005</v>
      </c>
      <c r="AA65" s="66">
        <v>0.88109999999999999</v>
      </c>
      <c r="AB65" s="56" t="s">
        <v>167</v>
      </c>
      <c r="AC65" s="89">
        <f t="shared" si="9"/>
        <v>8.9799999999999991E-2</v>
      </c>
      <c r="AD65" s="89">
        <f t="shared" si="10"/>
        <v>0.10450000000000004</v>
      </c>
      <c r="AE65" s="89">
        <f t="shared" si="4"/>
        <v>0.10210000000000008</v>
      </c>
      <c r="AF65" s="89">
        <f t="shared" si="5"/>
        <v>9.000000000000008E-2</v>
      </c>
      <c r="AG65" s="89">
        <f t="shared" si="6"/>
        <v>0.10329999999999995</v>
      </c>
      <c r="AH65" s="89">
        <f t="shared" si="7"/>
        <v>6.7200000000000037E-2</v>
      </c>
    </row>
    <row r="66" spans="6:34" x14ac:dyDescent="0.25">
      <c r="F66" s="134"/>
      <c r="G66" s="95">
        <v>4.9799999999999997E-2</v>
      </c>
      <c r="H66" s="39">
        <v>2.3999999999999998E-3</v>
      </c>
      <c r="I66" s="39">
        <v>5.0000000000000004E-6</v>
      </c>
      <c r="J66" s="39">
        <v>1E-4</v>
      </c>
      <c r="K66" s="39">
        <v>2.0000000000000001E-4</v>
      </c>
      <c r="L66" s="39">
        <v>5.0000000000000001E-4</v>
      </c>
      <c r="M66" s="2">
        <v>0.251</v>
      </c>
      <c r="N66" s="2">
        <v>0.2266</v>
      </c>
      <c r="O66" s="2">
        <v>0.21809999999999999</v>
      </c>
      <c r="P66" s="2">
        <v>0.255</v>
      </c>
      <c r="Q66" s="2">
        <v>0.2296</v>
      </c>
      <c r="R66" s="86">
        <v>0.23400000000000001</v>
      </c>
      <c r="S66">
        <f t="shared" si="8"/>
        <v>0.23571666666666666</v>
      </c>
      <c r="T66" s="66">
        <v>0.46529999999999999</v>
      </c>
      <c r="U66" s="66">
        <v>0.48499999999999999</v>
      </c>
      <c r="V66" s="66">
        <v>0.4612</v>
      </c>
      <c r="W66" s="66">
        <v>0.44359999999999999</v>
      </c>
      <c r="X66" s="66">
        <v>0.47639999999999999</v>
      </c>
      <c r="Y66" s="56" t="s">
        <v>169</v>
      </c>
      <c r="Z66" s="66">
        <v>0.44359999999999999</v>
      </c>
      <c r="AA66" s="66">
        <v>0.47639999999999999</v>
      </c>
      <c r="AB66" s="56" t="s">
        <v>169</v>
      </c>
      <c r="AC66" s="89">
        <f t="shared" si="9"/>
        <v>0.21429999999999999</v>
      </c>
      <c r="AD66" s="89">
        <f t="shared" si="10"/>
        <v>0.25839999999999996</v>
      </c>
      <c r="AE66" s="89">
        <f t="shared" si="4"/>
        <v>0.24310000000000001</v>
      </c>
      <c r="AF66" s="89">
        <f t="shared" si="5"/>
        <v>0.18859999999999999</v>
      </c>
      <c r="AG66" s="89">
        <f t="shared" si="6"/>
        <v>0.24679999999999999</v>
      </c>
      <c r="AH66" s="89">
        <f t="shared" si="7"/>
        <v>0.13569999999999996</v>
      </c>
    </row>
    <row r="67" spans="6:34" x14ac:dyDescent="0.25">
      <c r="F67" s="134"/>
      <c r="G67" s="95">
        <v>7.2700000000000001E-2</v>
      </c>
      <c r="H67" s="39">
        <v>6.6E-3</v>
      </c>
      <c r="I67" s="39">
        <v>-5.0000000000000001E-4</v>
      </c>
      <c r="J67" s="39">
        <v>1.5E-3</v>
      </c>
      <c r="K67" s="39">
        <v>-2.2000000000000001E-3</v>
      </c>
      <c r="L67" s="39">
        <v>2.3E-3</v>
      </c>
      <c r="M67" s="2">
        <v>0.33139999999999997</v>
      </c>
      <c r="N67" s="2">
        <v>0.3105</v>
      </c>
      <c r="O67" s="2">
        <v>0.29620000000000002</v>
      </c>
      <c r="P67" s="2">
        <v>0.31409999999999999</v>
      </c>
      <c r="Q67" s="2">
        <v>0.3054</v>
      </c>
      <c r="R67" s="86">
        <v>0.29620000000000002</v>
      </c>
      <c r="S67">
        <f t="shared" si="8"/>
        <v>0.30896666666666667</v>
      </c>
      <c r="T67" s="66">
        <v>0.57630000000000003</v>
      </c>
      <c r="U67" s="66">
        <v>0.59140000000000004</v>
      </c>
      <c r="V67" s="66">
        <v>0.56430000000000002</v>
      </c>
      <c r="W67" s="66">
        <v>0.54930000000000001</v>
      </c>
      <c r="X67" s="66">
        <v>0.58160000000000001</v>
      </c>
      <c r="Y67" s="56" t="s">
        <v>171</v>
      </c>
      <c r="Z67" s="66">
        <v>0.54930000000000001</v>
      </c>
      <c r="AA67" s="66">
        <v>0.58160000000000001</v>
      </c>
      <c r="AB67" s="56" t="s">
        <v>171</v>
      </c>
      <c r="AC67" s="89">
        <f t="shared" si="9"/>
        <v>0.24490000000000006</v>
      </c>
      <c r="AD67" s="89">
        <f t="shared" si="10"/>
        <v>0.28090000000000004</v>
      </c>
      <c r="AE67" s="89">
        <f t="shared" si="4"/>
        <v>0.2681</v>
      </c>
      <c r="AF67" s="89">
        <f t="shared" si="5"/>
        <v>0.23520000000000002</v>
      </c>
      <c r="AG67" s="89">
        <f t="shared" si="6"/>
        <v>0.2762</v>
      </c>
      <c r="AH67" s="89">
        <f t="shared" si="7"/>
        <v>0.17069999999999996</v>
      </c>
    </row>
    <row r="68" spans="6:34" x14ac:dyDescent="0.25">
      <c r="F68" s="125" t="s">
        <v>115</v>
      </c>
      <c r="G68" s="84">
        <v>0.80640000000000001</v>
      </c>
      <c r="H68" s="1">
        <v>0.6129</v>
      </c>
      <c r="I68" s="1">
        <v>0.64510000000000001</v>
      </c>
      <c r="J68" s="1">
        <v>0.5806</v>
      </c>
      <c r="K68" s="1">
        <v>0.80640000000000001</v>
      </c>
      <c r="L68" s="1">
        <v>0.87090000000000001</v>
      </c>
      <c r="M68" s="1">
        <v>0.87090000000000001</v>
      </c>
      <c r="N68" s="1">
        <v>0.80640000000000001</v>
      </c>
      <c r="O68" s="1">
        <v>0.5806</v>
      </c>
      <c r="P68" s="1">
        <v>0.64510000000000001</v>
      </c>
      <c r="Q68" s="1">
        <v>0.6129</v>
      </c>
      <c r="R68" s="84">
        <v>0.80640000000000001</v>
      </c>
      <c r="S68">
        <f t="shared" si="8"/>
        <v>0.72038333333333338</v>
      </c>
      <c r="T68" s="65">
        <v>0.96579999999999999</v>
      </c>
      <c r="U68" s="66">
        <v>0.93379999999999996</v>
      </c>
      <c r="V68" s="66">
        <v>0.97589999999999999</v>
      </c>
      <c r="W68" s="66">
        <v>0.94359999999999999</v>
      </c>
      <c r="X68" s="66">
        <v>0.97560000000000002</v>
      </c>
      <c r="Y68" s="56" t="s">
        <v>198</v>
      </c>
      <c r="Z68" s="66">
        <v>0.94359999999999999</v>
      </c>
      <c r="AA68" s="66">
        <v>0.97560000000000002</v>
      </c>
      <c r="AB68" s="56" t="s">
        <v>198</v>
      </c>
      <c r="AC68" s="89">
        <f t="shared" si="9"/>
        <v>9.4899999999999984E-2</v>
      </c>
      <c r="AD68" s="89">
        <f t="shared" si="10"/>
        <v>0.12739999999999996</v>
      </c>
      <c r="AE68" s="89">
        <f t="shared" si="4"/>
        <v>0.39529999999999998</v>
      </c>
      <c r="AF68" s="89">
        <f t="shared" si="5"/>
        <v>0.29849999999999999</v>
      </c>
      <c r="AG68" s="89">
        <f t="shared" si="6"/>
        <v>0.36270000000000002</v>
      </c>
      <c r="AH68" s="89">
        <f t="shared" si="7"/>
        <v>0.17959999999999998</v>
      </c>
    </row>
    <row r="69" spans="6:34" x14ac:dyDescent="0.25">
      <c r="F69" s="126"/>
      <c r="G69" s="85">
        <v>0</v>
      </c>
      <c r="H69" s="1">
        <v>0</v>
      </c>
      <c r="I69" s="1">
        <v>0</v>
      </c>
      <c r="J69" s="1"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</v>
      </c>
      <c r="Q69" s="1">
        <v>0</v>
      </c>
      <c r="R69" s="85">
        <v>0</v>
      </c>
      <c r="S69">
        <f t="shared" si="8"/>
        <v>0</v>
      </c>
      <c r="T69" s="68">
        <v>0.77500000000000002</v>
      </c>
      <c r="U69" s="66">
        <v>0.62709999999999999</v>
      </c>
      <c r="V69" s="66">
        <v>0.8518</v>
      </c>
      <c r="W69" s="66">
        <v>0.67800000000000005</v>
      </c>
      <c r="X69" s="66">
        <v>0.83720000000000006</v>
      </c>
      <c r="Y69" s="56">
        <v>0.92400000000000004</v>
      </c>
      <c r="Z69" s="66">
        <v>0.67800000000000005</v>
      </c>
      <c r="AA69" s="66">
        <v>0.83720000000000006</v>
      </c>
      <c r="AB69" s="56">
        <v>0.92400000000000004</v>
      </c>
      <c r="AC69" s="89">
        <f t="shared" si="9"/>
        <v>0.77500000000000002</v>
      </c>
      <c r="AD69" s="89">
        <f t="shared" si="10"/>
        <v>0.62709999999999999</v>
      </c>
      <c r="AE69" s="89">
        <f t="shared" si="4"/>
        <v>0.8518</v>
      </c>
      <c r="AF69" s="89">
        <f t="shared" si="5"/>
        <v>0.67800000000000005</v>
      </c>
      <c r="AG69" s="89">
        <f t="shared" si="6"/>
        <v>0.83720000000000006</v>
      </c>
      <c r="AH69" s="89">
        <f t="shared" si="7"/>
        <v>0.92400000000000004</v>
      </c>
    </row>
    <row r="70" spans="6:34" x14ac:dyDescent="0.25">
      <c r="F70" s="126"/>
      <c r="G70" s="85">
        <v>0</v>
      </c>
      <c r="H70" s="1">
        <v>0</v>
      </c>
      <c r="I70" s="1">
        <v>0</v>
      </c>
      <c r="J70" s="1"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  <c r="P70" s="1">
        <v>0</v>
      </c>
      <c r="Q70" s="1">
        <v>0</v>
      </c>
      <c r="R70" s="85">
        <v>0</v>
      </c>
      <c r="S70">
        <f t="shared" si="8"/>
        <v>0</v>
      </c>
      <c r="T70" s="68">
        <v>0.86419999999999997</v>
      </c>
      <c r="U70" s="66">
        <v>0.74570000000000003</v>
      </c>
      <c r="V70" s="66">
        <v>0.90890000000000004</v>
      </c>
      <c r="W70" s="66">
        <v>0.78559999999999997</v>
      </c>
      <c r="X70" s="66">
        <v>0.9032</v>
      </c>
      <c r="Y70" s="56" t="s">
        <v>200</v>
      </c>
      <c r="Z70" s="66">
        <v>0.78559999999999997</v>
      </c>
      <c r="AA70" s="66">
        <v>0.9032</v>
      </c>
      <c r="AB70" s="56" t="s">
        <v>200</v>
      </c>
      <c r="AC70" s="89">
        <f t="shared" si="9"/>
        <v>0.86419999999999997</v>
      </c>
      <c r="AD70" s="89">
        <f t="shared" si="10"/>
        <v>0.74570000000000003</v>
      </c>
      <c r="AE70" s="89">
        <f t="shared" si="4"/>
        <v>0.90890000000000004</v>
      </c>
      <c r="AF70" s="89">
        <f t="shared" si="5"/>
        <v>0.78559999999999997</v>
      </c>
      <c r="AG70" s="89">
        <f t="shared" si="6"/>
        <v>0.9032</v>
      </c>
      <c r="AH70" s="89">
        <f t="shared" si="7"/>
        <v>0.94699999999999995</v>
      </c>
    </row>
    <row r="71" spans="6:34" x14ac:dyDescent="0.25">
      <c r="F71" s="125" t="s">
        <v>121</v>
      </c>
      <c r="G71" s="84">
        <v>0.67579999999999996</v>
      </c>
      <c r="H71" s="1">
        <v>0.67069999999999996</v>
      </c>
      <c r="I71" s="1">
        <v>0.67479999999999996</v>
      </c>
      <c r="J71" s="1">
        <v>0.67769999999999997</v>
      </c>
      <c r="K71" s="1">
        <v>0.6714</v>
      </c>
      <c r="L71" s="1">
        <v>0.67159999999999997</v>
      </c>
      <c r="M71" s="2">
        <v>0.75880000000000003</v>
      </c>
      <c r="N71" s="2">
        <v>0.754</v>
      </c>
      <c r="O71" s="2">
        <v>0.76439999999999997</v>
      </c>
      <c r="P71" s="2">
        <v>0.75660000000000005</v>
      </c>
      <c r="Q71" s="2">
        <v>0.7631</v>
      </c>
      <c r="R71" s="2">
        <v>0.75219999999999998</v>
      </c>
      <c r="S71">
        <f t="shared" si="8"/>
        <v>0.75818333333333332</v>
      </c>
      <c r="T71" s="66">
        <v>0.69079999999999997</v>
      </c>
      <c r="U71" s="66">
        <v>0.69069999999999998</v>
      </c>
      <c r="V71" s="66">
        <v>0.69320000000000004</v>
      </c>
      <c r="W71" s="66">
        <v>0.69710000000000005</v>
      </c>
      <c r="X71" s="66">
        <v>0.69599999999999995</v>
      </c>
      <c r="Y71" s="51" t="s">
        <v>173</v>
      </c>
      <c r="Z71" s="66">
        <v>0.69710000000000005</v>
      </c>
      <c r="AA71" s="66">
        <v>0.69599999999999995</v>
      </c>
      <c r="AB71" s="51" t="s">
        <v>173</v>
      </c>
      <c r="AC71" s="90">
        <f t="shared" si="9"/>
        <v>-6.800000000000006E-2</v>
      </c>
      <c r="AD71" s="90">
        <f t="shared" si="10"/>
        <v>-6.3300000000000023E-2</v>
      </c>
      <c r="AE71" s="90">
        <f t="shared" si="4"/>
        <v>-7.119999999999993E-2</v>
      </c>
      <c r="AF71" s="90">
        <f t="shared" si="5"/>
        <v>-5.9499999999999997E-2</v>
      </c>
      <c r="AG71" s="90">
        <f t="shared" si="6"/>
        <v>-6.7100000000000048E-2</v>
      </c>
      <c r="AH71" s="90">
        <f t="shared" si="7"/>
        <v>-6.7400000000000015E-2</v>
      </c>
    </row>
    <row r="72" spans="6:34" x14ac:dyDescent="0.25">
      <c r="F72" s="126"/>
      <c r="G72" s="85">
        <v>1.1000000000000001E-3</v>
      </c>
      <c r="H72" s="1">
        <v>8.9999999999999998E-4</v>
      </c>
      <c r="I72" s="1">
        <v>1E-3</v>
      </c>
      <c r="J72" s="1">
        <v>1E-4</v>
      </c>
      <c r="K72" s="1">
        <v>5.9999999999999995E-4</v>
      </c>
      <c r="L72" s="1">
        <v>3.9999999999999998E-7</v>
      </c>
      <c r="M72" s="2">
        <v>0.11169999999999999</v>
      </c>
      <c r="N72" s="2">
        <v>0.1036</v>
      </c>
      <c r="O72" s="2">
        <v>0.11509999999999999</v>
      </c>
      <c r="P72" s="2">
        <v>0.1084</v>
      </c>
      <c r="Q72" s="2">
        <v>0.1198</v>
      </c>
      <c r="R72" s="2">
        <v>9.8699999999999996E-2</v>
      </c>
      <c r="S72">
        <f t="shared" si="8"/>
        <v>0.10954999999999999</v>
      </c>
      <c r="T72" s="66">
        <v>4.0599999999999997E-2</v>
      </c>
      <c r="U72" s="66">
        <v>4.1300000000000003E-2</v>
      </c>
      <c r="V72" s="66">
        <v>3.85E-2</v>
      </c>
      <c r="W72" s="66">
        <v>3.6139999999999999E-2</v>
      </c>
      <c r="X72" s="66">
        <v>3.9780000000000003E-2</v>
      </c>
      <c r="Y72" s="51" t="s">
        <v>175</v>
      </c>
      <c r="Z72" s="66">
        <v>3.6139999999999999E-2</v>
      </c>
      <c r="AA72" s="66">
        <v>3.9780000000000003E-2</v>
      </c>
      <c r="AB72" s="51" t="s">
        <v>175</v>
      </c>
      <c r="AC72" s="90">
        <f t="shared" si="9"/>
        <v>-7.1099999999999997E-2</v>
      </c>
      <c r="AD72" s="90">
        <f t="shared" si="10"/>
        <v>-6.2299999999999994E-2</v>
      </c>
      <c r="AE72" s="90">
        <f t="shared" si="4"/>
        <v>-7.6600000000000001E-2</v>
      </c>
      <c r="AF72" s="90">
        <f t="shared" si="5"/>
        <v>-7.2259999999999991E-2</v>
      </c>
      <c r="AG72" s="90">
        <f t="shared" si="6"/>
        <v>-8.0020000000000008E-2</v>
      </c>
      <c r="AH72" s="90">
        <f t="shared" si="7"/>
        <v>-7.7399999999999997E-2</v>
      </c>
    </row>
    <row r="73" spans="6:34" x14ac:dyDescent="0.25">
      <c r="F73" s="126"/>
      <c r="G73" s="85">
        <v>-8.3000000000000001E-3</v>
      </c>
      <c r="H73" s="1">
        <v>6.7999999999999996E-3</v>
      </c>
      <c r="I73" s="1">
        <v>1.1999999999999999E-3</v>
      </c>
      <c r="J73" s="1">
        <v>-4.0000000000000001E-3</v>
      </c>
      <c r="K73" s="1">
        <v>2.3999999999999998E-3</v>
      </c>
      <c r="L73" s="1">
        <v>-2.0000000000000001E-4</v>
      </c>
      <c r="M73" s="2">
        <v>0.1731</v>
      </c>
      <c r="N73" s="2">
        <v>0.1673</v>
      </c>
      <c r="O73" s="2">
        <v>0.17949999999999999</v>
      </c>
      <c r="P73" s="2">
        <v>0.17369999999999999</v>
      </c>
      <c r="Q73" s="2">
        <v>0.18809999999999999</v>
      </c>
      <c r="R73" s="2">
        <v>0.16470000000000001</v>
      </c>
      <c r="S73">
        <f t="shared" si="8"/>
        <v>0.1744</v>
      </c>
      <c r="T73" s="66">
        <v>5.8200000000000002E-2</v>
      </c>
      <c r="U73" s="66">
        <v>8.5199999999999998E-2</v>
      </c>
      <c r="V73" s="66">
        <v>8.1299999999999997E-2</v>
      </c>
      <c r="W73" s="66">
        <v>7.5899999999999995E-2</v>
      </c>
      <c r="X73" s="66">
        <v>8.2900000000000001E-2</v>
      </c>
      <c r="Y73" s="51" t="s">
        <v>177</v>
      </c>
      <c r="Z73" s="66">
        <v>7.5899999999999995E-2</v>
      </c>
      <c r="AA73" s="66">
        <v>8.2900000000000001E-2</v>
      </c>
      <c r="AB73" s="51" t="s">
        <v>177</v>
      </c>
      <c r="AC73" s="90">
        <f t="shared" si="9"/>
        <v>-0.1149</v>
      </c>
      <c r="AD73" s="90">
        <f t="shared" si="10"/>
        <v>-8.2100000000000006E-2</v>
      </c>
      <c r="AE73" s="90">
        <f t="shared" si="4"/>
        <v>-9.8199999999999996E-2</v>
      </c>
      <c r="AF73" s="90">
        <f t="shared" si="5"/>
        <v>-9.7799999999999998E-2</v>
      </c>
      <c r="AG73" s="90">
        <f t="shared" si="6"/>
        <v>-0.10519999999999999</v>
      </c>
      <c r="AH73" s="90">
        <f t="shared" si="7"/>
        <v>-0.11830000000000002</v>
      </c>
    </row>
    <row r="96" spans="10:10" x14ac:dyDescent="0.25">
      <c r="J96" t="s">
        <v>254</v>
      </c>
    </row>
    <row r="103" spans="6:34" ht="75" x14ac:dyDescent="0.25">
      <c r="G103" s="45" t="s">
        <v>203</v>
      </c>
      <c r="H103" s="46" t="s">
        <v>204</v>
      </c>
      <c r="I103" s="47" t="s">
        <v>209</v>
      </c>
      <c r="J103" s="30" t="s">
        <v>213</v>
      </c>
      <c r="K103" s="30" t="s">
        <v>220</v>
      </c>
      <c r="L103" s="30" t="s">
        <v>223</v>
      </c>
      <c r="M103" s="30" t="s">
        <v>224</v>
      </c>
      <c r="N103" s="30" t="s">
        <v>221</v>
      </c>
      <c r="O103" s="30" t="s">
        <v>214</v>
      </c>
      <c r="P103" s="47" t="s">
        <v>210</v>
      </c>
      <c r="Q103" s="46" t="s">
        <v>211</v>
      </c>
      <c r="R103" s="46" t="s">
        <v>247</v>
      </c>
      <c r="T103" s="30" t="s">
        <v>224</v>
      </c>
      <c r="U103" s="30" t="s">
        <v>221</v>
      </c>
      <c r="V103" s="30" t="s">
        <v>214</v>
      </c>
      <c r="W103" s="47" t="s">
        <v>210</v>
      </c>
      <c r="X103" s="46" t="s">
        <v>211</v>
      </c>
      <c r="Y103" s="46" t="s">
        <v>247</v>
      </c>
      <c r="Z103" s="47" t="s">
        <v>210</v>
      </c>
      <c r="AA103" s="46" t="s">
        <v>211</v>
      </c>
      <c r="AB103" s="46" t="s">
        <v>247</v>
      </c>
    </row>
    <row r="104" spans="6:34" x14ac:dyDescent="0.25">
      <c r="F104" s="125" t="s">
        <v>108</v>
      </c>
      <c r="G104" s="84">
        <v>0.36930000000000002</v>
      </c>
      <c r="H104" s="1">
        <v>0.4093</v>
      </c>
      <c r="I104" s="1">
        <v>0.38929999999999998</v>
      </c>
      <c r="J104" s="1">
        <v>0.39600000000000002</v>
      </c>
      <c r="K104" s="1">
        <v>0.40260000000000001</v>
      </c>
      <c r="L104" s="1">
        <v>0.42</v>
      </c>
      <c r="M104" s="2">
        <v>0.48530000000000001</v>
      </c>
      <c r="N104" s="2">
        <v>0.44130000000000003</v>
      </c>
      <c r="O104" s="2">
        <v>0.46129999999999999</v>
      </c>
      <c r="P104" s="2">
        <v>0.41599999999999998</v>
      </c>
      <c r="Q104" s="2">
        <v>0.4466</v>
      </c>
      <c r="R104" s="2">
        <v>0.45729999999999998</v>
      </c>
      <c r="S104">
        <f>AVERAGE(M104,N104,O104,P104,Q104,R104)</f>
        <v>0.45130000000000003</v>
      </c>
      <c r="T104" s="66">
        <v>0.64990000000000003</v>
      </c>
      <c r="U104" s="66">
        <v>0.65959999999999996</v>
      </c>
      <c r="V104" s="66">
        <v>0.66659999999999997</v>
      </c>
      <c r="W104" s="66">
        <v>0.65959999999999996</v>
      </c>
      <c r="X104" s="66">
        <v>0.66459999999999997</v>
      </c>
      <c r="Y104" s="53" t="s">
        <v>189</v>
      </c>
      <c r="Z104" s="66">
        <v>0.65959999999999996</v>
      </c>
      <c r="AA104" s="66">
        <v>0.66459999999999997</v>
      </c>
      <c r="AB104" s="53" t="s">
        <v>189</v>
      </c>
      <c r="AC104" s="89">
        <f>T104-M104</f>
        <v>0.16460000000000002</v>
      </c>
      <c r="AD104" s="89">
        <f>U104-N104</f>
        <v>0.21829999999999994</v>
      </c>
      <c r="AE104" s="89">
        <f t="shared" ref="AE104:AE121" si="11">V104-O104</f>
        <v>0.20529999999999998</v>
      </c>
      <c r="AF104" s="89">
        <f t="shared" ref="AF104:AF121" si="12">W104-P104</f>
        <v>0.24359999999999998</v>
      </c>
      <c r="AG104" s="89">
        <f t="shared" ref="AG104:AG119" si="13">X104-Q104</f>
        <v>0.21799999999999997</v>
      </c>
      <c r="AH104" s="89">
        <f t="shared" ref="AH104:AH121" si="14">Y104-R104</f>
        <v>0.19409999999999999</v>
      </c>
    </row>
    <row r="105" spans="6:34" x14ac:dyDescent="0.25">
      <c r="F105" s="126"/>
      <c r="G105" s="85">
        <v>2.8E-3</v>
      </c>
      <c r="H105" s="1">
        <v>0</v>
      </c>
      <c r="I105" s="1">
        <v>0</v>
      </c>
      <c r="J105" s="1">
        <v>1.8E-3</v>
      </c>
      <c r="K105" s="1">
        <v>0</v>
      </c>
      <c r="L105" s="1">
        <v>0</v>
      </c>
      <c r="M105" s="2">
        <v>3.5099999999999999E-2</v>
      </c>
      <c r="N105" s="2">
        <v>1.6400000000000001E-2</v>
      </c>
      <c r="O105" s="2">
        <v>2.7199999999999998E-2</v>
      </c>
      <c r="P105" s="2">
        <v>1.54E-2</v>
      </c>
      <c r="Q105" s="2">
        <v>1.6799999999999999E-2</v>
      </c>
      <c r="R105" s="2">
        <v>2.7E-2</v>
      </c>
      <c r="S105">
        <f t="shared" ref="S105:S121" si="15">AVERAGE(M105,N105,O105,P105,Q105,R105)</f>
        <v>2.2983333333333331E-2</v>
      </c>
      <c r="T105" s="66">
        <v>0.2082</v>
      </c>
      <c r="U105" s="66">
        <v>0.22189999999999999</v>
      </c>
      <c r="V105" s="66">
        <v>0.23100000000000001</v>
      </c>
      <c r="W105" s="66">
        <v>0.21740000000000001</v>
      </c>
      <c r="X105" s="66">
        <v>0.23080000000000001</v>
      </c>
      <c r="Y105" s="53" t="s">
        <v>191</v>
      </c>
      <c r="Z105" s="66">
        <v>0.21740000000000001</v>
      </c>
      <c r="AA105" s="66">
        <v>0.23080000000000001</v>
      </c>
      <c r="AB105" s="53" t="s">
        <v>191</v>
      </c>
      <c r="AC105" s="89">
        <f t="shared" ref="AC105:AC121" si="16">T105-M105</f>
        <v>0.1731</v>
      </c>
      <c r="AD105" s="89">
        <f t="shared" ref="AD105:AD121" si="17">U105-N105</f>
        <v>0.20549999999999999</v>
      </c>
      <c r="AE105" s="89">
        <f t="shared" si="11"/>
        <v>0.20380000000000001</v>
      </c>
      <c r="AF105" s="89">
        <f t="shared" si="12"/>
        <v>0.20200000000000001</v>
      </c>
      <c r="AG105" s="89">
        <f t="shared" si="13"/>
        <v>0.214</v>
      </c>
      <c r="AH105" s="89">
        <f t="shared" si="14"/>
        <v>0.1956</v>
      </c>
    </row>
    <row r="106" spans="6:34" x14ac:dyDescent="0.25">
      <c r="F106" s="126"/>
      <c r="G106" s="85">
        <v>-1.5E-3</v>
      </c>
      <c r="H106" s="1">
        <v>0</v>
      </c>
      <c r="I106" s="1">
        <v>0</v>
      </c>
      <c r="J106" s="1">
        <v>6.9999999999999999E-4</v>
      </c>
      <c r="K106" s="1">
        <v>0</v>
      </c>
      <c r="L106" s="1">
        <v>0</v>
      </c>
      <c r="M106" s="2">
        <v>5.2299999999999999E-2</v>
      </c>
      <c r="N106" s="2">
        <v>1.52E-2</v>
      </c>
      <c r="O106" s="2">
        <v>2.64E-2</v>
      </c>
      <c r="P106" s="2">
        <v>8.5000000000000006E-3</v>
      </c>
      <c r="Q106" s="2">
        <v>1.7000000000000001E-2</v>
      </c>
      <c r="R106" s="2">
        <v>2.52E-2</v>
      </c>
      <c r="S106">
        <f t="shared" si="15"/>
        <v>2.41E-2</v>
      </c>
      <c r="T106" s="66">
        <v>0.221</v>
      </c>
      <c r="U106" s="66">
        <v>0.24023700000000001</v>
      </c>
      <c r="V106" s="66">
        <v>0.25540000000000002</v>
      </c>
      <c r="W106" s="66">
        <v>0.2399</v>
      </c>
      <c r="X106" s="66">
        <v>0.24679999999999999</v>
      </c>
      <c r="Y106" s="53" t="s">
        <v>193</v>
      </c>
      <c r="Z106" s="66">
        <v>0.2399</v>
      </c>
      <c r="AA106" s="66">
        <v>0.24679999999999999</v>
      </c>
      <c r="AB106" s="53" t="s">
        <v>193</v>
      </c>
      <c r="AC106" s="89">
        <f t="shared" si="16"/>
        <v>0.16870000000000002</v>
      </c>
      <c r="AD106" s="89">
        <f t="shared" si="17"/>
        <v>0.22503700000000001</v>
      </c>
      <c r="AE106" s="89">
        <f t="shared" si="11"/>
        <v>0.22900000000000001</v>
      </c>
      <c r="AF106" s="89">
        <f t="shared" si="12"/>
        <v>0.23139999999999999</v>
      </c>
      <c r="AG106" s="89">
        <f t="shared" si="13"/>
        <v>0.2298</v>
      </c>
      <c r="AH106" s="89">
        <f t="shared" si="14"/>
        <v>0.1983</v>
      </c>
    </row>
    <row r="107" spans="6:34" x14ac:dyDescent="0.25">
      <c r="F107" s="125" t="s">
        <v>110</v>
      </c>
      <c r="G107" s="84">
        <v>0.36599999999999999</v>
      </c>
      <c r="H107" s="1">
        <v>0.35859999999999997</v>
      </c>
      <c r="I107" s="1">
        <v>0.3639</v>
      </c>
      <c r="J107" s="1">
        <v>0.33900000000000002</v>
      </c>
      <c r="K107" s="1">
        <v>0.35089999999999999</v>
      </c>
      <c r="L107" s="1">
        <v>0.36059999999999998</v>
      </c>
      <c r="M107" s="27">
        <v>0.39410000000000001</v>
      </c>
      <c r="N107" s="2">
        <v>0.38869999999999999</v>
      </c>
      <c r="O107" s="2">
        <v>0.40379999999999999</v>
      </c>
      <c r="P107" s="2">
        <v>0.41139999999999999</v>
      </c>
      <c r="Q107" s="2">
        <v>0.42249999999999999</v>
      </c>
      <c r="R107" s="2">
        <v>0.41249999999999998</v>
      </c>
      <c r="S107">
        <f t="shared" si="15"/>
        <v>0.40549999999999997</v>
      </c>
      <c r="T107" s="66">
        <v>0.43009999999999998</v>
      </c>
      <c r="U107" s="66">
        <v>0.43630000000000002</v>
      </c>
      <c r="V107" s="66">
        <v>0.45029999999999998</v>
      </c>
      <c r="W107" s="66">
        <v>0.4642</v>
      </c>
      <c r="X107" s="66">
        <v>0.46050000000000002</v>
      </c>
      <c r="Y107" s="56" t="s">
        <v>183</v>
      </c>
      <c r="Z107" s="66">
        <v>0.4642</v>
      </c>
      <c r="AA107" s="66">
        <v>0.46050000000000002</v>
      </c>
      <c r="AB107" s="56" t="s">
        <v>183</v>
      </c>
      <c r="AC107" s="89">
        <f>T107-Q107</f>
        <v>7.5999999999999956E-3</v>
      </c>
      <c r="AD107" s="89">
        <f t="shared" si="17"/>
        <v>4.7600000000000031E-2</v>
      </c>
      <c r="AE107" s="89">
        <f t="shared" si="11"/>
        <v>4.6499999999999986E-2</v>
      </c>
      <c r="AF107" s="89">
        <f t="shared" si="12"/>
        <v>5.2800000000000014E-2</v>
      </c>
      <c r="AG107" s="89" t="e">
        <f>X107-#REF!</f>
        <v>#REF!</v>
      </c>
      <c r="AH107" s="89">
        <f t="shared" si="14"/>
        <v>3.8080000000000003E-2</v>
      </c>
    </row>
    <row r="108" spans="6:34" x14ac:dyDescent="0.25">
      <c r="F108" s="126"/>
      <c r="G108" s="85">
        <v>5.0000000000000001E-3</v>
      </c>
      <c r="H108" s="1">
        <v>9.0000000000000006E-5</v>
      </c>
      <c r="I108" s="1">
        <v>7.4999999999999997E-3</v>
      </c>
      <c r="J108" s="1">
        <v>0</v>
      </c>
      <c r="K108" s="1">
        <v>2.7000000000000001E-3</v>
      </c>
      <c r="L108" s="1">
        <v>1.8E-3</v>
      </c>
      <c r="M108" s="27">
        <v>3.7499999999999999E-2</v>
      </c>
      <c r="N108" s="2">
        <v>2.6100000000000002E-2</v>
      </c>
      <c r="O108" s="2">
        <v>5.4100000000000002E-2</v>
      </c>
      <c r="P108" s="2">
        <v>5.1999999999999998E-2</v>
      </c>
      <c r="Q108" s="2">
        <v>7.4700000000000003E-2</v>
      </c>
      <c r="R108" s="2">
        <v>6.6699999999999995E-2</v>
      </c>
      <c r="S108">
        <f t="shared" si="15"/>
        <v>5.185E-2</v>
      </c>
      <c r="T108" s="66">
        <v>6.6299999999999998E-2</v>
      </c>
      <c r="U108" s="66">
        <v>5.9700000000000003E-2</v>
      </c>
      <c r="V108" s="66">
        <v>7.2800000000000004E-2</v>
      </c>
      <c r="W108" s="66">
        <v>7.46E-2</v>
      </c>
      <c r="X108" s="66">
        <v>8.8200000000000001E-2</v>
      </c>
      <c r="Y108" s="56" t="s">
        <v>185</v>
      </c>
      <c r="Z108" s="66">
        <v>7.46E-2</v>
      </c>
      <c r="AA108" s="66">
        <v>8.8200000000000001E-2</v>
      </c>
      <c r="AB108" s="56" t="s">
        <v>185</v>
      </c>
      <c r="AC108" s="90">
        <f>T108-Q108</f>
        <v>-8.4000000000000047E-3</v>
      </c>
      <c r="AD108" s="90">
        <f t="shared" si="17"/>
        <v>3.3600000000000005E-2</v>
      </c>
      <c r="AE108" s="90">
        <f t="shared" si="11"/>
        <v>1.8700000000000001E-2</v>
      </c>
      <c r="AF108" s="90">
        <f t="shared" si="12"/>
        <v>2.2600000000000002E-2</v>
      </c>
      <c r="AG108" s="90" t="e">
        <f>X108-#REF!</f>
        <v>#REF!</v>
      </c>
      <c r="AH108" s="90">
        <f t="shared" si="14"/>
        <v>-2.3999999999999994E-2</v>
      </c>
    </row>
    <row r="109" spans="6:34" x14ac:dyDescent="0.25">
      <c r="F109" s="126"/>
      <c r="G109" s="85">
        <v>8.6999999999999994E-3</v>
      </c>
      <c r="H109" s="1">
        <v>9.0000000000000006E-5</v>
      </c>
      <c r="I109" s="1">
        <v>-6.8999999999999999E-3</v>
      </c>
      <c r="J109" s="1">
        <v>0</v>
      </c>
      <c r="K109" s="1">
        <v>3.0000000000000001E-3</v>
      </c>
      <c r="L109" s="1">
        <v>-2.3999999999999998E-3</v>
      </c>
      <c r="M109" s="27">
        <v>2.5399999999999999E-2</v>
      </c>
      <c r="N109" s="2">
        <v>1.5800000000000002E-2</v>
      </c>
      <c r="O109" s="2">
        <v>2.6800000000000001E-2</v>
      </c>
      <c r="P109" s="2">
        <v>2.547E-2</v>
      </c>
      <c r="Q109" s="2">
        <v>7.22E-2</v>
      </c>
      <c r="R109" s="2">
        <v>3.7900000000000003E-2</v>
      </c>
      <c r="S109">
        <f t="shared" si="15"/>
        <v>3.3928333333333331E-2</v>
      </c>
      <c r="T109" s="66">
        <v>6.0900000000000003E-2</v>
      </c>
      <c r="U109" s="66">
        <v>5.3900000000000003E-2</v>
      </c>
      <c r="V109" s="66">
        <v>7.6100000000000001E-2</v>
      </c>
      <c r="W109" s="66">
        <v>7.4899999999999994E-2</v>
      </c>
      <c r="X109" s="66">
        <v>8.77E-2</v>
      </c>
      <c r="Y109" s="56" t="s">
        <v>187</v>
      </c>
      <c r="Z109" s="66">
        <v>7.4899999999999994E-2</v>
      </c>
      <c r="AA109" s="66">
        <v>8.77E-2</v>
      </c>
      <c r="AB109" s="56" t="s">
        <v>187</v>
      </c>
      <c r="AC109" s="90">
        <f>T109-Q109</f>
        <v>-1.1299999999999998E-2</v>
      </c>
      <c r="AD109" s="90">
        <f t="shared" si="17"/>
        <v>3.8100000000000002E-2</v>
      </c>
      <c r="AE109" s="89">
        <f t="shared" si="11"/>
        <v>4.9299999999999997E-2</v>
      </c>
      <c r="AF109" s="89">
        <f t="shared" si="12"/>
        <v>4.9429999999999995E-2</v>
      </c>
      <c r="AG109" s="89" t="e">
        <f>X109-#REF!</f>
        <v>#REF!</v>
      </c>
      <c r="AH109" s="89">
        <f t="shared" si="14"/>
        <v>7.299999999999994E-3</v>
      </c>
    </row>
    <row r="110" spans="6:34" x14ac:dyDescent="0.25">
      <c r="F110" s="125" t="s">
        <v>111</v>
      </c>
      <c r="G110" s="84">
        <v>0.63639999999999997</v>
      </c>
      <c r="H110" s="1">
        <v>0.63639999999999997</v>
      </c>
      <c r="I110" s="1">
        <v>0.63639999999999997</v>
      </c>
      <c r="J110" s="1">
        <v>0.63639999999999997</v>
      </c>
      <c r="K110" s="1">
        <v>0.63639999999999997</v>
      </c>
      <c r="L110" s="1">
        <v>0.63639999999999997</v>
      </c>
      <c r="M110" s="2">
        <v>0.64059999999999995</v>
      </c>
      <c r="N110" s="2">
        <v>0.63790000000000002</v>
      </c>
      <c r="O110" s="2">
        <v>0.63829999999999998</v>
      </c>
      <c r="P110" s="2">
        <v>0.63790000000000002</v>
      </c>
      <c r="Q110" s="2">
        <v>0.64100000000000001</v>
      </c>
      <c r="R110" s="2">
        <v>0.64059999999999995</v>
      </c>
      <c r="S110">
        <f t="shared" si="15"/>
        <v>0.6393833333333333</v>
      </c>
      <c r="T110" s="66">
        <v>0.64129999999999998</v>
      </c>
      <c r="U110" s="70">
        <v>0.6401</v>
      </c>
      <c r="V110" s="70">
        <v>0.64080000000000004</v>
      </c>
      <c r="W110" s="70">
        <v>0.64200000000000002</v>
      </c>
      <c r="X110" s="70">
        <v>0.64180000000000004</v>
      </c>
      <c r="Y110" s="58">
        <v>0.64139999999999997</v>
      </c>
      <c r="Z110" s="70">
        <v>0.64200000000000002</v>
      </c>
      <c r="AA110" s="70">
        <v>0.64180000000000004</v>
      </c>
      <c r="AB110" s="58">
        <v>0.64139999999999997</v>
      </c>
      <c r="AC110" s="90">
        <f t="shared" si="16"/>
        <v>7.0000000000003393E-4</v>
      </c>
      <c r="AD110" s="90">
        <f t="shared" si="17"/>
        <v>2.1999999999999797E-3</v>
      </c>
      <c r="AE110" s="90">
        <f t="shared" si="11"/>
        <v>2.5000000000000577E-3</v>
      </c>
      <c r="AF110" s="89">
        <f t="shared" si="12"/>
        <v>4.0999999999999925E-3</v>
      </c>
      <c r="AG110" s="90">
        <f t="shared" si="13"/>
        <v>8.0000000000002292E-4</v>
      </c>
      <c r="AH110" s="89">
        <f t="shared" si="14"/>
        <v>8.0000000000002292E-4</v>
      </c>
    </row>
    <row r="111" spans="6:34" x14ac:dyDescent="0.25">
      <c r="F111" s="126"/>
      <c r="G111" s="85">
        <v>3.5000000000000001E-3</v>
      </c>
      <c r="H111" s="1">
        <v>4.5999999999999999E-3</v>
      </c>
      <c r="I111" s="1">
        <v>8.2000000000000007E-3</v>
      </c>
      <c r="J111" s="1">
        <v>6.1000000000000004E-3</v>
      </c>
      <c r="K111" s="1">
        <v>4.0000000000000001E-3</v>
      </c>
      <c r="L111" s="1">
        <v>6.6E-3</v>
      </c>
      <c r="M111" s="2">
        <v>1.3299999999999999E-2</v>
      </c>
      <c r="N111" s="2">
        <v>7.7000000000000002E-3</v>
      </c>
      <c r="O111" s="2">
        <v>1.49E-2</v>
      </c>
      <c r="P111" s="2">
        <v>7.7999999999999996E-3</v>
      </c>
      <c r="Q111" s="2">
        <v>2.29E-2</v>
      </c>
      <c r="R111" s="2">
        <v>1.37E-2</v>
      </c>
      <c r="S111">
        <f t="shared" si="15"/>
        <v>1.3383333333333336E-2</v>
      </c>
      <c r="T111" s="66">
        <v>2.4299999999999999E-2</v>
      </c>
      <c r="U111" s="66">
        <v>1.9300000000000001E-2</v>
      </c>
      <c r="V111" s="66">
        <v>2.2700000000000001E-2</v>
      </c>
      <c r="W111" s="66">
        <v>2.6800000000000001E-2</v>
      </c>
      <c r="X111" s="66">
        <v>2.63E-2</v>
      </c>
      <c r="Y111" s="56" t="s">
        <v>179</v>
      </c>
      <c r="Z111" s="66">
        <v>2.6800000000000001E-2</v>
      </c>
      <c r="AA111" s="66">
        <v>2.63E-2</v>
      </c>
      <c r="AB111" s="56" t="s">
        <v>179</v>
      </c>
      <c r="AC111" s="90">
        <f t="shared" si="16"/>
        <v>1.0999999999999999E-2</v>
      </c>
      <c r="AD111" s="90">
        <f t="shared" si="17"/>
        <v>1.1600000000000001E-2</v>
      </c>
      <c r="AE111" s="90">
        <f t="shared" si="11"/>
        <v>7.8000000000000014E-3</v>
      </c>
      <c r="AF111" s="89">
        <f t="shared" si="12"/>
        <v>1.9000000000000003E-2</v>
      </c>
      <c r="AG111" s="90">
        <f t="shared" si="13"/>
        <v>3.4000000000000002E-3</v>
      </c>
      <c r="AH111" s="89">
        <f t="shared" si="14"/>
        <v>1.04E-2</v>
      </c>
    </row>
    <row r="112" spans="6:34" x14ac:dyDescent="0.25">
      <c r="F112" s="126"/>
      <c r="G112" s="85">
        <v>-6.7000000000000002E-3</v>
      </c>
      <c r="H112" s="1">
        <v>-0.02</v>
      </c>
      <c r="I112" s="1">
        <v>-3.7699999999999997E-2</v>
      </c>
      <c r="J112" s="1">
        <v>-4.02E-2</v>
      </c>
      <c r="K112" s="1">
        <v>-1.3599999999999999E-2</v>
      </c>
      <c r="L112" s="1">
        <v>-3.3799999999999997E-2</v>
      </c>
      <c r="M112" s="2">
        <v>3.8699999999999998E-2</v>
      </c>
      <c r="N112" s="2">
        <v>1.37E-2</v>
      </c>
      <c r="O112" s="2">
        <v>3.1199999999999999E-2</v>
      </c>
      <c r="P112" s="2">
        <v>1.6799999999999999E-2</v>
      </c>
      <c r="Q112" s="2">
        <v>4.7899999999999998E-2</v>
      </c>
      <c r="R112" s="2">
        <v>2.98E-2</v>
      </c>
      <c r="S112">
        <f t="shared" si="15"/>
        <v>2.9683333333333329E-2</v>
      </c>
      <c r="T112" s="66">
        <v>4.1500000000000002E-2</v>
      </c>
      <c r="U112" s="66">
        <v>3.6400000000000002E-2</v>
      </c>
      <c r="V112" s="66">
        <v>4.1200000000000001E-2</v>
      </c>
      <c r="W112" s="66">
        <v>5.0799999999999998E-2</v>
      </c>
      <c r="X112" s="66">
        <v>5.0999999999999997E-2</v>
      </c>
      <c r="Y112" s="56" t="s">
        <v>181</v>
      </c>
      <c r="Z112" s="66">
        <v>5.0799999999999998E-2</v>
      </c>
      <c r="AA112" s="66">
        <v>5.0999999999999997E-2</v>
      </c>
      <c r="AB112" s="56" t="s">
        <v>181</v>
      </c>
      <c r="AC112" s="90">
        <f t="shared" si="16"/>
        <v>2.8000000000000039E-3</v>
      </c>
      <c r="AD112" s="90">
        <f t="shared" si="17"/>
        <v>2.2700000000000001E-2</v>
      </c>
      <c r="AE112" s="90">
        <f t="shared" si="11"/>
        <v>1.0000000000000002E-2</v>
      </c>
      <c r="AF112" s="90">
        <f t="shared" si="12"/>
        <v>3.4000000000000002E-2</v>
      </c>
      <c r="AG112" s="90">
        <f t="shared" si="13"/>
        <v>3.0999999999999986E-3</v>
      </c>
      <c r="AH112" s="90">
        <f t="shared" si="14"/>
        <v>2.6000000000000002E-2</v>
      </c>
    </row>
    <row r="113" spans="6:34" x14ac:dyDescent="0.25">
      <c r="F113" s="125" t="s">
        <v>226</v>
      </c>
      <c r="G113" s="94">
        <v>0.61529999999999996</v>
      </c>
      <c r="H113" s="39">
        <v>0.57950000000000002</v>
      </c>
      <c r="I113" s="39">
        <v>0.55789999999999995</v>
      </c>
      <c r="J113" s="39">
        <v>0.55869999999999997</v>
      </c>
      <c r="K113" s="39">
        <v>0.56830000000000003</v>
      </c>
      <c r="L113" s="39">
        <v>0.57450000000000001</v>
      </c>
      <c r="M113" s="2">
        <v>0.77739999999999998</v>
      </c>
      <c r="N113" s="2">
        <v>0.78390000000000004</v>
      </c>
      <c r="O113" s="2">
        <v>0.78469999999999995</v>
      </c>
      <c r="P113" s="2">
        <v>0.7712</v>
      </c>
      <c r="Q113" s="2">
        <v>0.79010000000000002</v>
      </c>
      <c r="R113" s="86">
        <v>0.78859999999999997</v>
      </c>
      <c r="S113">
        <f t="shared" si="15"/>
        <v>0.78264999999999996</v>
      </c>
      <c r="T113" s="70">
        <v>0.87949999999999995</v>
      </c>
      <c r="U113" s="70">
        <v>0.88460000000000005</v>
      </c>
      <c r="V113" s="66">
        <v>0.87560000000000004</v>
      </c>
      <c r="W113" s="66">
        <v>0.87050000000000005</v>
      </c>
      <c r="X113" s="66">
        <v>0.88109999999999999</v>
      </c>
      <c r="Y113" s="56" t="s">
        <v>167</v>
      </c>
      <c r="Z113" s="66">
        <v>0.87050000000000005</v>
      </c>
      <c r="AA113" s="66">
        <v>0.88109999999999999</v>
      </c>
      <c r="AB113" s="56" t="s">
        <v>167</v>
      </c>
      <c r="AC113" s="89">
        <f t="shared" si="16"/>
        <v>0.10209999999999997</v>
      </c>
      <c r="AD113" s="89">
        <f t="shared" si="17"/>
        <v>0.10070000000000001</v>
      </c>
      <c r="AE113" s="89">
        <f t="shared" si="11"/>
        <v>9.0900000000000092E-2</v>
      </c>
      <c r="AF113" s="89">
        <f t="shared" si="12"/>
        <v>9.9300000000000055E-2</v>
      </c>
      <c r="AG113" s="89">
        <f t="shared" si="13"/>
        <v>9.099999999999997E-2</v>
      </c>
      <c r="AH113" s="89">
        <f t="shared" si="14"/>
        <v>5.1700000000000079E-2</v>
      </c>
    </row>
    <row r="114" spans="6:34" x14ac:dyDescent="0.25">
      <c r="F114" s="126"/>
      <c r="G114" s="95">
        <v>2.6800000000000001E-2</v>
      </c>
      <c r="H114" s="39">
        <v>5.0000000000000002E-5</v>
      </c>
      <c r="I114" s="39">
        <v>2.7000000000000001E-3</v>
      </c>
      <c r="J114" s="39">
        <v>2.3E-3</v>
      </c>
      <c r="K114" s="39">
        <v>2.0999999999999999E-3</v>
      </c>
      <c r="L114" s="39">
        <v>2.3999999999999998E-3</v>
      </c>
      <c r="M114" s="2">
        <v>0.22470000000000001</v>
      </c>
      <c r="N114" s="2">
        <v>0.2392</v>
      </c>
      <c r="O114" s="2">
        <v>0.25459999999999999</v>
      </c>
      <c r="P114" s="2">
        <v>0.21840000000000001</v>
      </c>
      <c r="Q114" s="2">
        <v>0.24790000000000001</v>
      </c>
      <c r="R114" s="86">
        <v>0.2432</v>
      </c>
      <c r="S114">
        <f t="shared" si="15"/>
        <v>0.23800000000000002</v>
      </c>
      <c r="T114" s="66">
        <v>0.46529999999999999</v>
      </c>
      <c r="U114" s="66">
        <v>0.48499999999999999</v>
      </c>
      <c r="V114" s="66">
        <v>0.4612</v>
      </c>
      <c r="W114" s="66">
        <v>0.44359999999999999</v>
      </c>
      <c r="X114" s="66">
        <v>0.47639999999999999</v>
      </c>
      <c r="Y114" s="56" t="s">
        <v>169</v>
      </c>
      <c r="Z114" s="66">
        <v>0.44359999999999999</v>
      </c>
      <c r="AA114" s="66">
        <v>0.47639999999999999</v>
      </c>
      <c r="AB114" s="56" t="s">
        <v>169</v>
      </c>
      <c r="AC114" s="89">
        <f t="shared" si="16"/>
        <v>0.24059999999999998</v>
      </c>
      <c r="AD114" s="89">
        <f t="shared" si="17"/>
        <v>0.24579999999999999</v>
      </c>
      <c r="AE114" s="89">
        <f t="shared" si="11"/>
        <v>0.20660000000000001</v>
      </c>
      <c r="AF114" s="89">
        <f t="shared" si="12"/>
        <v>0.22519999999999998</v>
      </c>
      <c r="AG114" s="89">
        <f t="shared" si="13"/>
        <v>0.22849999999999998</v>
      </c>
      <c r="AH114" s="89">
        <f t="shared" si="14"/>
        <v>0.12649999999999997</v>
      </c>
    </row>
    <row r="115" spans="6:34" x14ac:dyDescent="0.25">
      <c r="F115" s="126"/>
      <c r="G115" s="95">
        <v>2.7E-2</v>
      </c>
      <c r="H115" s="39">
        <v>-1.4E-3</v>
      </c>
      <c r="I115" s="39">
        <v>2.0000000000000001E-4</v>
      </c>
      <c r="J115" s="39">
        <v>-2.9999999999999997E-4</v>
      </c>
      <c r="K115" s="39">
        <v>-2.0000000000000001E-4</v>
      </c>
      <c r="L115" s="39">
        <v>-4.0000000000000002E-4</v>
      </c>
      <c r="M115" s="2">
        <v>0.30530000000000002</v>
      </c>
      <c r="N115" s="2">
        <v>0.31973000000000001</v>
      </c>
      <c r="O115" s="2">
        <v>0.32250000000000001</v>
      </c>
      <c r="P115" s="2">
        <v>0.2918</v>
      </c>
      <c r="Q115" s="2">
        <v>0.3352</v>
      </c>
      <c r="R115" s="86">
        <v>0.33139999999999997</v>
      </c>
      <c r="S115">
        <f t="shared" si="15"/>
        <v>0.31765499999999997</v>
      </c>
      <c r="T115" s="66">
        <v>0.57630000000000003</v>
      </c>
      <c r="U115" s="66">
        <v>0.59140000000000004</v>
      </c>
      <c r="V115" s="66">
        <v>0.56430000000000002</v>
      </c>
      <c r="W115" s="66">
        <v>0.54930000000000001</v>
      </c>
      <c r="X115" s="66">
        <v>0.58160000000000001</v>
      </c>
      <c r="Y115" s="56" t="s">
        <v>171</v>
      </c>
      <c r="Z115" s="66">
        <v>0.54930000000000001</v>
      </c>
      <c r="AA115" s="66">
        <v>0.58160000000000001</v>
      </c>
      <c r="AB115" s="56" t="s">
        <v>171</v>
      </c>
      <c r="AC115" s="89">
        <f t="shared" si="16"/>
        <v>0.27100000000000002</v>
      </c>
      <c r="AD115" s="89">
        <f t="shared" si="17"/>
        <v>0.27167000000000002</v>
      </c>
      <c r="AE115" s="89">
        <f t="shared" si="11"/>
        <v>0.24180000000000001</v>
      </c>
      <c r="AF115" s="89">
        <f t="shared" si="12"/>
        <v>0.25750000000000001</v>
      </c>
      <c r="AG115" s="89">
        <f t="shared" si="13"/>
        <v>0.24640000000000001</v>
      </c>
      <c r="AH115" s="89">
        <f t="shared" si="14"/>
        <v>0.13550000000000001</v>
      </c>
    </row>
    <row r="116" spans="6:34" x14ac:dyDescent="0.25">
      <c r="F116" s="125" t="s">
        <v>115</v>
      </c>
      <c r="G116" s="84">
        <v>0.70960000000000001</v>
      </c>
      <c r="H116" s="1">
        <v>0.64510000000000001</v>
      </c>
      <c r="I116" s="1">
        <v>0.64510000000000001</v>
      </c>
      <c r="J116" s="1">
        <v>0.6129</v>
      </c>
      <c r="K116" s="1">
        <v>0.5806</v>
      </c>
      <c r="L116" s="1">
        <v>0.64510000000000001</v>
      </c>
      <c r="M116" s="1">
        <v>0.64510000000000001</v>
      </c>
      <c r="N116" s="1">
        <v>0.5806</v>
      </c>
      <c r="O116" s="1">
        <v>0.6129</v>
      </c>
      <c r="P116" s="1">
        <v>0.64510000000000001</v>
      </c>
      <c r="Q116" s="1">
        <v>0.64510000000000001</v>
      </c>
      <c r="R116" s="84">
        <v>0.70960000000000001</v>
      </c>
      <c r="S116">
        <f t="shared" si="15"/>
        <v>0.63973333333333338</v>
      </c>
      <c r="T116" s="65">
        <v>0.96579999999999999</v>
      </c>
      <c r="U116" s="66">
        <v>0.93379999999999996</v>
      </c>
      <c r="V116" s="66">
        <v>0.97589999999999999</v>
      </c>
      <c r="W116" s="66">
        <v>0.94359999999999999</v>
      </c>
      <c r="X116" s="66">
        <v>0.97560000000000002</v>
      </c>
      <c r="Y116" s="56" t="s">
        <v>198</v>
      </c>
      <c r="Z116" s="66">
        <v>0.94359999999999999</v>
      </c>
      <c r="AA116" s="66">
        <v>0.97560000000000002</v>
      </c>
      <c r="AB116" s="56" t="s">
        <v>198</v>
      </c>
      <c r="AC116" s="89">
        <f t="shared" si="16"/>
        <v>0.32069999999999999</v>
      </c>
      <c r="AD116" s="89">
        <f t="shared" si="17"/>
        <v>0.35319999999999996</v>
      </c>
      <c r="AE116" s="89">
        <f t="shared" si="11"/>
        <v>0.36299999999999999</v>
      </c>
      <c r="AF116" s="89">
        <f t="shared" si="12"/>
        <v>0.29849999999999999</v>
      </c>
      <c r="AG116" s="89">
        <f t="shared" si="13"/>
        <v>0.33050000000000002</v>
      </c>
      <c r="AH116" s="89">
        <f t="shared" si="14"/>
        <v>0.27639999999999998</v>
      </c>
    </row>
    <row r="117" spans="6:34" x14ac:dyDescent="0.25">
      <c r="F117" s="126"/>
      <c r="G117" s="85">
        <v>0</v>
      </c>
      <c r="H117" s="1">
        <v>0</v>
      </c>
      <c r="I117" s="1">
        <v>0</v>
      </c>
      <c r="J117" s="1">
        <v>0</v>
      </c>
      <c r="K117" s="1">
        <v>0</v>
      </c>
      <c r="L117" s="1">
        <v>0</v>
      </c>
      <c r="M117" s="1">
        <v>0</v>
      </c>
      <c r="N117" s="1">
        <v>0</v>
      </c>
      <c r="O117" s="1">
        <v>0</v>
      </c>
      <c r="P117" s="1">
        <v>0</v>
      </c>
      <c r="Q117" s="1">
        <v>0</v>
      </c>
      <c r="R117" s="85">
        <v>0</v>
      </c>
      <c r="S117">
        <f t="shared" si="15"/>
        <v>0</v>
      </c>
      <c r="T117" s="68">
        <v>0.77500000000000002</v>
      </c>
      <c r="U117" s="66">
        <v>0.62709999999999999</v>
      </c>
      <c r="V117" s="66">
        <v>0.8518</v>
      </c>
      <c r="W117" s="66">
        <v>0.67800000000000005</v>
      </c>
      <c r="X117" s="66">
        <v>0.83720000000000006</v>
      </c>
      <c r="Y117" s="56">
        <v>0.92400000000000004</v>
      </c>
      <c r="Z117" s="66">
        <v>0.67800000000000005</v>
      </c>
      <c r="AA117" s="66">
        <v>0.83720000000000006</v>
      </c>
      <c r="AB117" s="56">
        <v>0.92400000000000004</v>
      </c>
      <c r="AC117" s="89">
        <f t="shared" si="16"/>
        <v>0.77500000000000002</v>
      </c>
      <c r="AD117" s="89">
        <f t="shared" si="17"/>
        <v>0.62709999999999999</v>
      </c>
      <c r="AE117" s="89">
        <f t="shared" si="11"/>
        <v>0.8518</v>
      </c>
      <c r="AF117" s="89">
        <f t="shared" si="12"/>
        <v>0.67800000000000005</v>
      </c>
      <c r="AG117" s="89">
        <f t="shared" si="13"/>
        <v>0.83720000000000006</v>
      </c>
      <c r="AH117" s="89">
        <f t="shared" si="14"/>
        <v>0.92400000000000004</v>
      </c>
    </row>
    <row r="118" spans="6:34" x14ac:dyDescent="0.25">
      <c r="F118" s="126"/>
      <c r="G118" s="85">
        <v>0</v>
      </c>
      <c r="H118" s="1">
        <v>0</v>
      </c>
      <c r="I118" s="1">
        <v>0</v>
      </c>
      <c r="J118" s="1">
        <v>0</v>
      </c>
      <c r="K118" s="1">
        <v>0</v>
      </c>
      <c r="L118" s="1">
        <v>0</v>
      </c>
      <c r="M118" s="1">
        <v>0</v>
      </c>
      <c r="N118" s="1">
        <v>0</v>
      </c>
      <c r="O118" s="1">
        <v>0</v>
      </c>
      <c r="P118" s="1">
        <v>0</v>
      </c>
      <c r="Q118" s="1">
        <v>0</v>
      </c>
      <c r="R118" s="85">
        <v>0</v>
      </c>
      <c r="S118">
        <f t="shared" si="15"/>
        <v>0</v>
      </c>
      <c r="T118" s="68">
        <v>0.86419999999999997</v>
      </c>
      <c r="U118" s="66">
        <v>0.74570000000000003</v>
      </c>
      <c r="V118" s="66">
        <v>0.90890000000000004</v>
      </c>
      <c r="W118" s="66">
        <v>0.78559999999999997</v>
      </c>
      <c r="X118" s="66">
        <v>0.9032</v>
      </c>
      <c r="Y118" s="56" t="s">
        <v>200</v>
      </c>
      <c r="Z118" s="66">
        <v>0.78559999999999997</v>
      </c>
      <c r="AA118" s="66">
        <v>0.9032</v>
      </c>
      <c r="AB118" s="56" t="s">
        <v>200</v>
      </c>
      <c r="AC118" s="89">
        <f t="shared" si="16"/>
        <v>0.86419999999999997</v>
      </c>
      <c r="AD118" s="89">
        <f t="shared" si="17"/>
        <v>0.74570000000000003</v>
      </c>
      <c r="AE118" s="89">
        <f t="shared" si="11"/>
        <v>0.90890000000000004</v>
      </c>
      <c r="AF118" s="89">
        <f t="shared" si="12"/>
        <v>0.78559999999999997</v>
      </c>
      <c r="AG118" s="89">
        <f t="shared" si="13"/>
        <v>0.9032</v>
      </c>
      <c r="AH118" s="89">
        <f t="shared" si="14"/>
        <v>0.94699999999999995</v>
      </c>
    </row>
    <row r="119" spans="6:34" x14ac:dyDescent="0.25">
      <c r="F119" s="125" t="s">
        <v>121</v>
      </c>
      <c r="G119" s="85">
        <v>0.67652999999999996</v>
      </c>
      <c r="H119" s="1">
        <v>0.67049999999999998</v>
      </c>
      <c r="I119" s="1">
        <v>0.66659999999999997</v>
      </c>
      <c r="J119" s="1">
        <v>0.71289999999999998</v>
      </c>
      <c r="K119" s="1">
        <v>0.66659999999999997</v>
      </c>
      <c r="L119" s="1">
        <v>0.69440000000000002</v>
      </c>
      <c r="M119" s="2">
        <v>0.69440000000000002</v>
      </c>
      <c r="N119" s="2">
        <v>0.66659999999999997</v>
      </c>
      <c r="O119" s="2">
        <v>0.71289999999999998</v>
      </c>
      <c r="P119" s="2">
        <v>0.66659999999999997</v>
      </c>
      <c r="Q119" s="2">
        <v>0.7359</v>
      </c>
      <c r="R119" s="87">
        <v>0.74750000000000005</v>
      </c>
      <c r="S119">
        <f t="shared" si="15"/>
        <v>0.70398333333333341</v>
      </c>
      <c r="T119" s="66">
        <v>0.69079999999999997</v>
      </c>
      <c r="U119" s="66">
        <v>0.69069999999999998</v>
      </c>
      <c r="V119" s="66">
        <v>0.69320000000000004</v>
      </c>
      <c r="W119" s="66">
        <v>0.69710000000000005</v>
      </c>
      <c r="X119" s="66">
        <v>0.69599999999999995</v>
      </c>
      <c r="Y119" s="51" t="s">
        <v>173</v>
      </c>
      <c r="Z119" s="66">
        <v>0.69710000000000005</v>
      </c>
      <c r="AA119" s="66">
        <v>0.69599999999999995</v>
      </c>
      <c r="AB119" s="51" t="s">
        <v>173</v>
      </c>
      <c r="AC119" s="90">
        <f t="shared" si="16"/>
        <v>-3.6000000000000476E-3</v>
      </c>
      <c r="AD119" s="90">
        <f t="shared" si="17"/>
        <v>2.410000000000001E-2</v>
      </c>
      <c r="AE119" s="90">
        <f t="shared" si="11"/>
        <v>-1.969999999999994E-2</v>
      </c>
      <c r="AF119" s="90">
        <f t="shared" si="12"/>
        <v>3.0500000000000083E-2</v>
      </c>
      <c r="AG119" s="90">
        <f t="shared" si="13"/>
        <v>-3.9900000000000047E-2</v>
      </c>
      <c r="AH119" s="90">
        <f t="shared" si="14"/>
        <v>-6.2700000000000089E-2</v>
      </c>
    </row>
    <row r="120" spans="6:34" x14ac:dyDescent="0.25">
      <c r="F120" s="126"/>
      <c r="G120" s="85">
        <v>1E-3</v>
      </c>
      <c r="H120" s="1">
        <v>5.0000000000000001E-4</v>
      </c>
      <c r="I120" s="1">
        <v>1.37E-2</v>
      </c>
      <c r="J120" s="1">
        <v>0</v>
      </c>
      <c r="K120" s="1">
        <v>1.7600000000000001E-2</v>
      </c>
      <c r="L120" s="1">
        <v>0</v>
      </c>
      <c r="M120" s="2">
        <v>1.1000000000000001E-3</v>
      </c>
      <c r="N120" s="2">
        <v>1.2E-2</v>
      </c>
      <c r="O120" s="2">
        <v>4.7800000000000002E-2</v>
      </c>
      <c r="P120" s="2">
        <v>3.5299999999999998E-2</v>
      </c>
      <c r="Q120" s="2">
        <v>7.85E-2</v>
      </c>
      <c r="R120" s="88">
        <v>8.5500000000000007E-2</v>
      </c>
      <c r="S120">
        <f t="shared" si="15"/>
        <v>4.3366666666666671E-2</v>
      </c>
      <c r="T120" s="66">
        <v>4.0599999999999997E-2</v>
      </c>
      <c r="U120" s="66">
        <v>4.1300000000000003E-2</v>
      </c>
      <c r="V120" s="66">
        <v>3.85E-2</v>
      </c>
      <c r="W120" s="66">
        <v>3.6139999999999999E-2</v>
      </c>
      <c r="X120" s="66">
        <v>3.9780000000000003E-2</v>
      </c>
      <c r="Y120" s="51" t="s">
        <v>175</v>
      </c>
      <c r="Z120" s="66">
        <v>3.6139999999999999E-2</v>
      </c>
      <c r="AA120" s="66">
        <v>3.9780000000000003E-2</v>
      </c>
      <c r="AB120" s="51" t="s">
        <v>175</v>
      </c>
      <c r="AC120" s="90">
        <f t="shared" si="16"/>
        <v>3.95E-2</v>
      </c>
      <c r="AD120" s="90">
        <f t="shared" si="17"/>
        <v>2.9300000000000003E-2</v>
      </c>
      <c r="AE120" s="90">
        <f t="shared" si="11"/>
        <v>-9.3000000000000027E-3</v>
      </c>
      <c r="AF120" s="90">
        <f t="shared" si="12"/>
        <v>8.4000000000000047E-4</v>
      </c>
      <c r="AG120" s="90">
        <f>X120-Q120</f>
        <v>-3.8719999999999997E-2</v>
      </c>
      <c r="AH120" s="90">
        <f t="shared" si="14"/>
        <v>-6.4200000000000007E-2</v>
      </c>
    </row>
    <row r="121" spans="6:34" x14ac:dyDescent="0.25">
      <c r="F121" s="126"/>
      <c r="G121" s="85">
        <v>-6.7000000000000002E-3</v>
      </c>
      <c r="H121" s="1">
        <v>3.8999999999999998E-3</v>
      </c>
      <c r="I121" s="1">
        <v>3.9699999999999999E-2</v>
      </c>
      <c r="J121" s="1">
        <v>0</v>
      </c>
      <c r="K121" s="1">
        <v>-2.7300000000000001E-2</v>
      </c>
      <c r="L121" s="1">
        <v>0</v>
      </c>
      <c r="M121" s="2">
        <v>-1.7000000000000001E-2</v>
      </c>
      <c r="N121" s="2">
        <v>4.07E-2</v>
      </c>
      <c r="O121" s="2">
        <v>-7.0000000000000007E-2</v>
      </c>
      <c r="P121" s="2">
        <v>6.3799999999999996E-2</v>
      </c>
      <c r="Q121" s="2">
        <v>8.5400000000000004E-2</v>
      </c>
      <c r="R121" s="88">
        <v>9.9500000000000005E-2</v>
      </c>
      <c r="S121">
        <f t="shared" si="15"/>
        <v>3.373333333333333E-2</v>
      </c>
      <c r="T121" s="66">
        <v>5.8200000000000002E-2</v>
      </c>
      <c r="U121" s="66">
        <v>8.5199999999999998E-2</v>
      </c>
      <c r="V121" s="66">
        <v>8.1299999999999997E-2</v>
      </c>
      <c r="W121" s="66">
        <v>7.5899999999999995E-2</v>
      </c>
      <c r="X121" s="66">
        <v>8.2900000000000001E-2</v>
      </c>
      <c r="Y121" s="51" t="s">
        <v>177</v>
      </c>
      <c r="Z121" s="66">
        <v>7.5899999999999995E-2</v>
      </c>
      <c r="AA121" s="66">
        <v>8.2900000000000001E-2</v>
      </c>
      <c r="AB121" s="51" t="s">
        <v>177</v>
      </c>
      <c r="AC121" s="90">
        <f t="shared" si="16"/>
        <v>7.5200000000000003E-2</v>
      </c>
      <c r="AD121" s="90">
        <f t="shared" si="17"/>
        <v>4.4499999999999998E-2</v>
      </c>
      <c r="AE121" s="90">
        <f t="shared" si="11"/>
        <v>0.15129999999999999</v>
      </c>
      <c r="AF121" s="90">
        <f t="shared" si="12"/>
        <v>1.21E-2</v>
      </c>
      <c r="AG121" s="90">
        <f>X121-Q121</f>
        <v>-2.5000000000000022E-3</v>
      </c>
      <c r="AH121" s="90">
        <f t="shared" si="14"/>
        <v>-5.3100000000000008E-2</v>
      </c>
    </row>
    <row r="132" spans="6:19" x14ac:dyDescent="0.25">
      <c r="I132" t="s">
        <v>262</v>
      </c>
      <c r="O132" t="s">
        <v>256</v>
      </c>
    </row>
    <row r="136" spans="6:19" ht="75" x14ac:dyDescent="0.25">
      <c r="G136" s="45" t="s">
        <v>203</v>
      </c>
      <c r="H136" s="46" t="s">
        <v>204</v>
      </c>
      <c r="I136" s="47" t="s">
        <v>209</v>
      </c>
      <c r="J136" s="30" t="s">
        <v>213</v>
      </c>
      <c r="K136" s="30" t="s">
        <v>220</v>
      </c>
      <c r="L136" s="30" t="s">
        <v>223</v>
      </c>
      <c r="M136" s="30" t="s">
        <v>224</v>
      </c>
      <c r="N136" s="30" t="s">
        <v>221</v>
      </c>
      <c r="O136" s="30" t="s">
        <v>214</v>
      </c>
      <c r="P136" s="47" t="s">
        <v>210</v>
      </c>
      <c r="Q136" s="46" t="s">
        <v>211</v>
      </c>
      <c r="R136" s="46" t="s">
        <v>247</v>
      </c>
    </row>
    <row r="137" spans="6:19" x14ac:dyDescent="0.25">
      <c r="F137" s="125" t="s">
        <v>108</v>
      </c>
      <c r="G137" s="84">
        <v>0.41139999999999999</v>
      </c>
      <c r="H137" s="1">
        <v>0.38929999999999998</v>
      </c>
      <c r="I137" s="1">
        <v>0.41020000000000001</v>
      </c>
      <c r="J137" s="1">
        <v>0.40899999999999997</v>
      </c>
      <c r="K137" s="1">
        <v>0.4027</v>
      </c>
      <c r="L137" s="1">
        <v>0.40710000000000002</v>
      </c>
      <c r="M137" s="2">
        <v>0.432</v>
      </c>
      <c r="N137" s="2">
        <v>0.46700000000000003</v>
      </c>
      <c r="O137" s="2">
        <v>0.48559999999999998</v>
      </c>
      <c r="P137" s="2">
        <v>0.43619999999999998</v>
      </c>
      <c r="Q137" s="2">
        <v>0.43869999999999998</v>
      </c>
      <c r="R137" s="2">
        <v>0.43430000000000002</v>
      </c>
      <c r="S137">
        <f>AVERAGE(M137,N137,O137,P137,Q137,R137)</f>
        <v>0.44896666666666668</v>
      </c>
    </row>
    <row r="138" spans="6:19" x14ac:dyDescent="0.25">
      <c r="F138" s="126"/>
      <c r="G138" s="85">
        <v>5.9999999999999995E-4</v>
      </c>
      <c r="H138" s="1">
        <v>4.7999999999999996E-3</v>
      </c>
      <c r="I138" s="1">
        <v>1.4E-3</v>
      </c>
      <c r="J138" s="1">
        <v>0.46539999999999998</v>
      </c>
      <c r="K138" s="1">
        <v>3.3999999999999998E-3</v>
      </c>
      <c r="L138" s="1">
        <v>1.6999999999999999E-3</v>
      </c>
      <c r="M138" s="2">
        <v>2.3300000000000001E-2</v>
      </c>
      <c r="N138" s="2">
        <v>7.4999999999999997E-2</v>
      </c>
      <c r="O138" s="2">
        <v>5.1999999999999998E-3</v>
      </c>
      <c r="P138" s="2">
        <v>2.1499999999999998E-2</v>
      </c>
      <c r="Q138" s="2">
        <v>4.7699999999999999E-2</v>
      </c>
      <c r="R138" s="2">
        <v>2.35E-2</v>
      </c>
      <c r="S138">
        <f t="shared" ref="S138:S154" si="18">AVERAGE(M138,N138,O138,P138,Q138,R138)</f>
        <v>3.27E-2</v>
      </c>
    </row>
    <row r="139" spans="6:19" x14ac:dyDescent="0.25">
      <c r="F139" s="126"/>
      <c r="G139" s="85">
        <v>1E-3</v>
      </c>
      <c r="H139" s="1">
        <v>6.6E-3</v>
      </c>
      <c r="I139" s="1">
        <v>8.9999999999999998E-4</v>
      </c>
      <c r="J139" s="1">
        <v>7.7999999999999996E-3</v>
      </c>
      <c r="K139" s="1">
        <v>3.3E-3</v>
      </c>
      <c r="L139" s="1">
        <v>2.7000000000000001E-3</v>
      </c>
      <c r="M139" s="2">
        <v>2.0299999999999999E-2</v>
      </c>
      <c r="N139" s="2">
        <v>5.6099999999999997E-2</v>
      </c>
      <c r="O139" s="2">
        <v>5.3699999999999998E-2</v>
      </c>
      <c r="P139" s="2">
        <v>2.3699999999999999E-2</v>
      </c>
      <c r="Q139" s="2">
        <v>2.3199999999999998E-2</v>
      </c>
      <c r="R139" s="2">
        <v>1.89E-2</v>
      </c>
      <c r="S139">
        <f t="shared" si="18"/>
        <v>3.2649999999999998E-2</v>
      </c>
    </row>
    <row r="140" spans="6:19" x14ac:dyDescent="0.25">
      <c r="F140" s="125" t="s">
        <v>110</v>
      </c>
      <c r="G140" s="94">
        <v>0.35770000000000002</v>
      </c>
      <c r="H140" s="39">
        <v>0.35549999999999998</v>
      </c>
      <c r="I140" s="39">
        <v>0.35599999999999998</v>
      </c>
      <c r="J140" s="39">
        <v>0.35680000000000001</v>
      </c>
      <c r="K140" s="39">
        <v>0.35759999999999997</v>
      </c>
      <c r="L140" s="39">
        <v>0.3579</v>
      </c>
      <c r="M140" s="2">
        <v>0.37319999999999998</v>
      </c>
      <c r="N140" s="2">
        <v>0.38169999999999998</v>
      </c>
      <c r="O140" s="2">
        <v>0.37059999999999998</v>
      </c>
      <c r="P140" s="2">
        <v>0.37090000000000001</v>
      </c>
      <c r="Q140" s="2">
        <v>0.37240000000000001</v>
      </c>
      <c r="R140" s="2">
        <v>0.36799999999999999</v>
      </c>
      <c r="S140">
        <f t="shared" si="18"/>
        <v>0.37280000000000002</v>
      </c>
    </row>
    <row r="141" spans="6:19" x14ac:dyDescent="0.25">
      <c r="F141" s="126"/>
      <c r="G141" s="95">
        <v>0</v>
      </c>
      <c r="H141" s="39">
        <v>0</v>
      </c>
      <c r="I141" s="39">
        <v>0</v>
      </c>
      <c r="J141" s="96">
        <v>0</v>
      </c>
      <c r="K141" s="39">
        <v>0</v>
      </c>
      <c r="L141" s="95">
        <v>2.0000000000000002E-5</v>
      </c>
      <c r="M141" s="2">
        <v>2.3599999999999999E-2</v>
      </c>
      <c r="N141" s="2">
        <v>3.5700000000000003E-2</v>
      </c>
      <c r="O141" s="2">
        <v>2.1299999999999999E-2</v>
      </c>
      <c r="P141" s="2">
        <v>2.3800000000000002E-2</v>
      </c>
      <c r="Q141" s="2">
        <v>2.75E-2</v>
      </c>
      <c r="R141" s="2">
        <v>1.8100000000000002E-2</v>
      </c>
      <c r="S141">
        <f t="shared" si="18"/>
        <v>2.5000000000000005E-2</v>
      </c>
    </row>
    <row r="142" spans="6:19" x14ac:dyDescent="0.25">
      <c r="F142" s="126"/>
      <c r="G142" s="95">
        <v>0</v>
      </c>
      <c r="H142" s="39">
        <v>0</v>
      </c>
      <c r="I142" s="39">
        <v>0</v>
      </c>
      <c r="J142" s="39">
        <v>0</v>
      </c>
      <c r="K142" s="39">
        <v>0</v>
      </c>
      <c r="L142" s="39">
        <v>1E-4</v>
      </c>
      <c r="M142" s="2">
        <v>2.0199999999999999E-2</v>
      </c>
      <c r="N142" s="2">
        <v>3.1099999999999999E-2</v>
      </c>
      <c r="O142" s="2">
        <v>1.7299999999999999E-2</v>
      </c>
      <c r="P142" s="2">
        <v>2.18E-2</v>
      </c>
      <c r="Q142" s="2">
        <v>2.4799999999999999E-2</v>
      </c>
      <c r="R142" s="2">
        <v>1.54E-2</v>
      </c>
      <c r="S142">
        <f t="shared" si="18"/>
        <v>2.1766666666666667E-2</v>
      </c>
    </row>
    <row r="143" spans="6:19" x14ac:dyDescent="0.25">
      <c r="F143" s="125" t="s">
        <v>111</v>
      </c>
      <c r="G143" s="84">
        <v>0.63639999999999997</v>
      </c>
      <c r="H143" s="1">
        <v>0.63639999999999997</v>
      </c>
      <c r="I143" s="1">
        <v>0.63639999999999997</v>
      </c>
      <c r="J143" s="1">
        <v>0.63639999999999997</v>
      </c>
      <c r="K143" s="1">
        <v>0.63639999999999997</v>
      </c>
      <c r="L143" s="1">
        <v>0.63639999999999997</v>
      </c>
      <c r="M143" s="1">
        <v>0.63639999999999997</v>
      </c>
      <c r="N143" s="1">
        <v>0.63639999999999997</v>
      </c>
      <c r="O143" s="1">
        <v>0.63639999999999997</v>
      </c>
      <c r="P143" s="1">
        <v>0.63639999999999997</v>
      </c>
      <c r="Q143" s="1">
        <v>0.63639999999999997</v>
      </c>
      <c r="R143" s="84">
        <v>0.63639999999999997</v>
      </c>
      <c r="S143">
        <f t="shared" si="18"/>
        <v>0.63639999999999997</v>
      </c>
    </row>
    <row r="144" spans="6:19" x14ac:dyDescent="0.25">
      <c r="F144" s="126"/>
      <c r="G144" s="85">
        <v>0</v>
      </c>
      <c r="H144" s="1">
        <v>0</v>
      </c>
      <c r="I144" s="1">
        <v>0</v>
      </c>
      <c r="J144" s="1">
        <v>0</v>
      </c>
      <c r="K144" s="1">
        <v>0</v>
      </c>
      <c r="L144" s="1">
        <v>0</v>
      </c>
      <c r="M144" s="1">
        <v>0</v>
      </c>
      <c r="N144" s="1">
        <v>0</v>
      </c>
      <c r="O144" s="1">
        <v>0</v>
      </c>
      <c r="P144" s="1">
        <v>0</v>
      </c>
      <c r="Q144" s="1">
        <v>0</v>
      </c>
      <c r="R144" s="85">
        <v>0</v>
      </c>
      <c r="S144">
        <f t="shared" si="18"/>
        <v>0</v>
      </c>
    </row>
    <row r="145" spans="6:20" x14ac:dyDescent="0.25">
      <c r="F145" s="126"/>
      <c r="G145" s="85">
        <v>0</v>
      </c>
      <c r="H145" s="1">
        <v>0</v>
      </c>
      <c r="I145" s="1">
        <v>0</v>
      </c>
      <c r="J145" s="1">
        <v>0</v>
      </c>
      <c r="K145" s="1">
        <v>0</v>
      </c>
      <c r="L145" s="1">
        <v>0</v>
      </c>
      <c r="M145" s="1">
        <v>0</v>
      </c>
      <c r="N145" s="1">
        <v>0</v>
      </c>
      <c r="O145" s="1">
        <v>0</v>
      </c>
      <c r="P145" s="1">
        <v>0</v>
      </c>
      <c r="Q145" s="1">
        <v>0</v>
      </c>
      <c r="R145" s="85">
        <v>0</v>
      </c>
      <c r="S145">
        <f t="shared" si="18"/>
        <v>0</v>
      </c>
    </row>
    <row r="146" spans="6:20" x14ac:dyDescent="0.25">
      <c r="F146" s="125" t="s">
        <v>226</v>
      </c>
      <c r="G146" s="94">
        <v>0.62409999999999999</v>
      </c>
      <c r="H146" s="39">
        <v>0.55559999999999998</v>
      </c>
      <c r="I146" s="39">
        <v>0.55910000000000004</v>
      </c>
      <c r="J146" s="39">
        <v>0.5494</v>
      </c>
      <c r="K146" s="39">
        <v>0.55959999999999999</v>
      </c>
      <c r="L146" s="39">
        <v>0.56869999999999998</v>
      </c>
      <c r="M146" s="2">
        <v>0.65190000000000003</v>
      </c>
      <c r="N146" s="2">
        <v>0.64749999999999996</v>
      </c>
      <c r="O146" s="2">
        <v>0.67969999999999997</v>
      </c>
      <c r="P146" s="2">
        <v>0.64119999999999999</v>
      </c>
      <c r="Q146" s="2">
        <v>0.66820000000000002</v>
      </c>
      <c r="R146" s="86">
        <v>0.64190000000000003</v>
      </c>
      <c r="S146">
        <f t="shared" si="18"/>
        <v>0.65506666666666669</v>
      </c>
      <c r="T146" t="s">
        <v>257</v>
      </c>
    </row>
    <row r="147" spans="6:20" x14ac:dyDescent="0.25">
      <c r="F147" s="126"/>
      <c r="G147" s="95">
        <v>6.6199999999999995E-2</v>
      </c>
      <c r="H147" s="39">
        <v>0</v>
      </c>
      <c r="I147" s="39">
        <v>0</v>
      </c>
      <c r="J147" s="39">
        <v>0</v>
      </c>
      <c r="K147" s="39">
        <v>1E-4</v>
      </c>
      <c r="L147" s="39">
        <v>0</v>
      </c>
      <c r="M147" s="2">
        <v>9.3600000000000003E-2</v>
      </c>
      <c r="N147" s="2">
        <v>9.3299999999999994E-2</v>
      </c>
      <c r="O147" s="2">
        <v>0.13320000000000001</v>
      </c>
      <c r="P147" s="2">
        <v>8.2400000000000001E-2</v>
      </c>
      <c r="Q147" s="2">
        <v>0.1246</v>
      </c>
      <c r="R147" s="86">
        <v>0.1008</v>
      </c>
      <c r="S147">
        <f t="shared" si="18"/>
        <v>0.10465000000000002</v>
      </c>
      <c r="T147" t="s">
        <v>258</v>
      </c>
    </row>
    <row r="148" spans="6:20" x14ac:dyDescent="0.25">
      <c r="F148" s="126"/>
      <c r="G148" s="95">
        <v>8.2400000000000001E-2</v>
      </c>
      <c r="H148" s="39">
        <v>0</v>
      </c>
      <c r="I148" s="39">
        <v>0</v>
      </c>
      <c r="J148" s="39">
        <v>0</v>
      </c>
      <c r="K148" s="39">
        <v>1E-4</v>
      </c>
      <c r="L148" s="39">
        <v>0</v>
      </c>
      <c r="M148" s="2">
        <v>0.12239999999999999</v>
      </c>
      <c r="N148" s="2">
        <v>0.12479999999999999</v>
      </c>
      <c r="O148" s="2">
        <v>0.1704</v>
      </c>
      <c r="P148" s="2">
        <v>0.1115</v>
      </c>
      <c r="Q148" s="2">
        <v>0.1457</v>
      </c>
      <c r="R148" s="86">
        <v>0.12540000000000001</v>
      </c>
      <c r="S148">
        <f t="shared" si="18"/>
        <v>0.13336666666666666</v>
      </c>
    </row>
    <row r="149" spans="6:20" x14ac:dyDescent="0.25">
      <c r="F149" s="125" t="s">
        <v>115</v>
      </c>
      <c r="G149" s="84">
        <v>0.71450000000000002</v>
      </c>
      <c r="H149" s="1">
        <v>0.74990000000000001</v>
      </c>
      <c r="I149" s="1">
        <v>0.74350000000000005</v>
      </c>
      <c r="J149" s="1">
        <v>0.57740000000000002</v>
      </c>
      <c r="K149" s="1">
        <v>0.59189999999999998</v>
      </c>
      <c r="L149" s="1">
        <v>0.59670000000000001</v>
      </c>
      <c r="M149" s="1">
        <v>0.66120000000000001</v>
      </c>
      <c r="N149" s="2">
        <v>0.66610000000000003</v>
      </c>
      <c r="O149" s="2">
        <v>0.74350000000000005</v>
      </c>
      <c r="P149" s="2">
        <v>0.79190000000000005</v>
      </c>
      <c r="Q149" s="2">
        <v>0.81289999999999996</v>
      </c>
      <c r="R149" s="91">
        <v>0.76770000000000005</v>
      </c>
      <c r="S149">
        <f t="shared" si="18"/>
        <v>0.74055000000000015</v>
      </c>
    </row>
    <row r="150" spans="6:20" x14ac:dyDescent="0.25">
      <c r="F150" s="126"/>
      <c r="G150" s="85">
        <v>1.17E-2</v>
      </c>
      <c r="H150" s="1">
        <v>0.10979999999999999</v>
      </c>
      <c r="I150" s="1">
        <v>9.2999999999999992E-3</v>
      </c>
      <c r="J150" s="1">
        <v>1.7600000000000001E-2</v>
      </c>
      <c r="K150" s="1">
        <v>2.98E-2</v>
      </c>
      <c r="L150" s="1">
        <v>3.4000000000000002E-2</v>
      </c>
      <c r="M150" s="1">
        <v>0.2145</v>
      </c>
      <c r="N150" s="2">
        <v>0.14130000000000001</v>
      </c>
      <c r="O150" s="2">
        <v>0.36549999999999999</v>
      </c>
      <c r="P150" s="2">
        <v>0.2137</v>
      </c>
      <c r="Q150" s="2">
        <v>0.29959999999999998</v>
      </c>
      <c r="R150" s="92">
        <v>0.1424</v>
      </c>
      <c r="S150">
        <f t="shared" si="18"/>
        <v>0.22950000000000001</v>
      </c>
    </row>
    <row r="151" spans="6:20" x14ac:dyDescent="0.25">
      <c r="F151" s="126"/>
      <c r="G151" s="85">
        <v>2.1299999999999999E-2</v>
      </c>
      <c r="H151" s="1">
        <v>0.1671</v>
      </c>
      <c r="I151" s="1">
        <v>2.1100000000000001E-2</v>
      </c>
      <c r="J151" s="1">
        <v>7.1999999999999998E-3</v>
      </c>
      <c r="K151" s="1">
        <v>2.52E-2</v>
      </c>
      <c r="L151" s="1">
        <v>3.2599999999999997E-2</v>
      </c>
      <c r="M151" s="1">
        <v>0.17269999999999999</v>
      </c>
      <c r="N151" s="2">
        <v>0.1527</v>
      </c>
      <c r="O151" s="2">
        <v>0.38200000000000001</v>
      </c>
      <c r="P151" s="2">
        <v>0.27</v>
      </c>
      <c r="Q151" s="2">
        <v>0.34379999999999999</v>
      </c>
      <c r="R151" s="92">
        <v>0.188</v>
      </c>
      <c r="S151">
        <f t="shared" si="18"/>
        <v>0.25153333333333333</v>
      </c>
    </row>
    <row r="152" spans="6:20" x14ac:dyDescent="0.25">
      <c r="F152" s="125" t="s">
        <v>121</v>
      </c>
      <c r="G152" s="85">
        <v>0.67290000000000005</v>
      </c>
      <c r="H152" s="85">
        <v>0.67179999999999995</v>
      </c>
      <c r="I152" s="1">
        <v>0.66900000000000004</v>
      </c>
      <c r="J152" s="1">
        <v>0.66969999999999996</v>
      </c>
      <c r="K152" s="1">
        <v>0.66900000000000004</v>
      </c>
      <c r="L152" s="1">
        <v>0.6714</v>
      </c>
      <c r="M152" s="1">
        <v>0.6714</v>
      </c>
      <c r="N152" s="1">
        <v>0.66900000000000004</v>
      </c>
      <c r="O152" s="1">
        <v>0.66969999999999996</v>
      </c>
      <c r="P152" s="1">
        <v>0.66900000000000004</v>
      </c>
      <c r="Q152" s="85">
        <v>0.67179999999999995</v>
      </c>
      <c r="R152" s="85">
        <v>0.67290000000000005</v>
      </c>
      <c r="S152">
        <f t="shared" si="18"/>
        <v>0.67063333333333341</v>
      </c>
    </row>
    <row r="153" spans="6:20" x14ac:dyDescent="0.25">
      <c r="F153" s="126"/>
      <c r="G153" s="85">
        <v>0</v>
      </c>
      <c r="H153" s="85">
        <v>0</v>
      </c>
      <c r="I153" s="1">
        <v>0</v>
      </c>
      <c r="J153" s="1"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85">
        <v>0</v>
      </c>
      <c r="R153" s="85">
        <v>0</v>
      </c>
      <c r="S153">
        <f t="shared" si="18"/>
        <v>0</v>
      </c>
    </row>
    <row r="154" spans="6:20" x14ac:dyDescent="0.25">
      <c r="F154" s="126"/>
      <c r="G154" s="85">
        <v>0</v>
      </c>
      <c r="H154" s="85">
        <v>0</v>
      </c>
      <c r="I154" s="1">
        <v>0</v>
      </c>
      <c r="J154" s="1">
        <v>0</v>
      </c>
      <c r="K154" s="1">
        <v>0</v>
      </c>
      <c r="L154" s="1">
        <v>0</v>
      </c>
      <c r="M154" s="1">
        <v>0</v>
      </c>
      <c r="N154" s="1">
        <v>0</v>
      </c>
      <c r="O154" s="1">
        <v>0</v>
      </c>
      <c r="P154" s="1">
        <v>0</v>
      </c>
      <c r="Q154" s="85">
        <v>0</v>
      </c>
      <c r="R154" s="85">
        <v>0</v>
      </c>
      <c r="S154">
        <f t="shared" si="18"/>
        <v>0</v>
      </c>
    </row>
    <row r="163" spans="5:18" x14ac:dyDescent="0.25">
      <c r="I163" t="s">
        <v>259</v>
      </c>
    </row>
    <row r="166" spans="5:18" ht="75" x14ac:dyDescent="0.25">
      <c r="G166" s="45" t="s">
        <v>203</v>
      </c>
      <c r="H166" s="46" t="s">
        <v>204</v>
      </c>
      <c r="I166" s="47" t="s">
        <v>209</v>
      </c>
      <c r="J166" s="30" t="s">
        <v>213</v>
      </c>
      <c r="K166" s="30" t="s">
        <v>220</v>
      </c>
      <c r="L166" s="30" t="s">
        <v>223</v>
      </c>
      <c r="M166" s="30" t="s">
        <v>224</v>
      </c>
      <c r="N166" s="30" t="s">
        <v>221</v>
      </c>
      <c r="O166" s="30" t="s">
        <v>214</v>
      </c>
      <c r="P166" s="47" t="s">
        <v>210</v>
      </c>
      <c r="Q166" s="46" t="s">
        <v>211</v>
      </c>
      <c r="R166" s="46" t="s">
        <v>247</v>
      </c>
    </row>
    <row r="167" spans="5:18" x14ac:dyDescent="0.25">
      <c r="F167" s="135" t="s">
        <v>108</v>
      </c>
      <c r="G167" s="84"/>
      <c r="H167" s="1"/>
      <c r="I167" s="1"/>
      <c r="J167" s="1"/>
      <c r="K167" s="1"/>
      <c r="L167" s="1"/>
      <c r="M167" s="2"/>
      <c r="N167" s="2"/>
      <c r="O167" s="2"/>
      <c r="P167" s="2"/>
      <c r="Q167" s="2"/>
      <c r="R167" s="2"/>
    </row>
    <row r="168" spans="5:18" x14ac:dyDescent="0.25">
      <c r="F168" s="136"/>
      <c r="G168" s="85"/>
      <c r="H168" s="1"/>
      <c r="I168" s="1"/>
      <c r="J168" s="1"/>
      <c r="K168" s="1"/>
      <c r="L168" s="1"/>
      <c r="M168" s="2"/>
      <c r="N168" s="2"/>
      <c r="O168" s="2"/>
      <c r="P168" s="2"/>
      <c r="Q168" s="2"/>
      <c r="R168" s="2"/>
    </row>
    <row r="169" spans="5:18" x14ac:dyDescent="0.25">
      <c r="F169" s="136"/>
      <c r="G169" s="85"/>
      <c r="H169" s="1"/>
      <c r="I169" s="1"/>
      <c r="J169" s="1"/>
      <c r="K169" s="1"/>
      <c r="L169" s="1"/>
      <c r="M169" s="2"/>
      <c r="N169" s="2"/>
      <c r="O169" s="2"/>
      <c r="P169" s="2"/>
      <c r="Q169" s="2"/>
      <c r="R169" s="2"/>
    </row>
    <row r="170" spans="5:18" x14ac:dyDescent="0.25">
      <c r="F170" s="125" t="s">
        <v>110</v>
      </c>
      <c r="G170" s="84"/>
      <c r="H170" s="1"/>
      <c r="I170" s="1"/>
      <c r="J170" s="1"/>
      <c r="K170" s="1"/>
      <c r="L170" s="1"/>
      <c r="M170" s="2"/>
      <c r="N170" s="2"/>
      <c r="O170" s="2"/>
      <c r="P170" s="2"/>
      <c r="Q170" s="2"/>
      <c r="R170" s="2"/>
    </row>
    <row r="171" spans="5:18" x14ac:dyDescent="0.25">
      <c r="E171" t="s">
        <v>260</v>
      </c>
      <c r="F171" s="126"/>
      <c r="G171" s="85"/>
      <c r="H171" s="1"/>
      <c r="I171" s="1"/>
      <c r="J171" s="93"/>
      <c r="K171" s="1"/>
      <c r="L171" s="85"/>
      <c r="M171" s="2"/>
      <c r="N171" s="2"/>
      <c r="O171" s="2"/>
      <c r="P171" s="2"/>
      <c r="Q171" s="2"/>
      <c r="R171" s="2"/>
    </row>
    <row r="172" spans="5:18" x14ac:dyDescent="0.25">
      <c r="F172" s="126"/>
      <c r="G172" s="85"/>
      <c r="H172" s="1"/>
      <c r="I172" s="1"/>
      <c r="J172" s="1"/>
      <c r="K172" s="1"/>
      <c r="L172" s="1"/>
      <c r="M172" s="2"/>
      <c r="N172" s="2"/>
      <c r="O172" s="2"/>
      <c r="P172" s="2"/>
      <c r="Q172" s="2"/>
      <c r="R172" s="2"/>
    </row>
    <row r="173" spans="5:18" x14ac:dyDescent="0.25">
      <c r="F173" s="135" t="s">
        <v>111</v>
      </c>
      <c r="G173" s="84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84"/>
    </row>
    <row r="174" spans="5:18" x14ac:dyDescent="0.25">
      <c r="F174" s="136"/>
      <c r="G174" s="85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85"/>
    </row>
    <row r="175" spans="5:18" x14ac:dyDescent="0.25">
      <c r="F175" s="136"/>
      <c r="G175" s="85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85"/>
    </row>
    <row r="176" spans="5:18" x14ac:dyDescent="0.25">
      <c r="F176" s="135" t="s">
        <v>226</v>
      </c>
      <c r="G176" s="84"/>
      <c r="H176" s="1"/>
      <c r="I176" s="1"/>
      <c r="J176" s="1"/>
      <c r="K176" s="1"/>
      <c r="L176" s="1"/>
      <c r="M176" s="2"/>
      <c r="N176" s="2"/>
      <c r="O176" s="2"/>
      <c r="P176" s="2"/>
      <c r="Q176" s="2"/>
      <c r="R176" s="86"/>
    </row>
    <row r="177" spans="5:18" x14ac:dyDescent="0.25">
      <c r="F177" s="136"/>
      <c r="G177" s="85"/>
      <c r="H177" s="1"/>
      <c r="I177" s="1"/>
      <c r="J177" s="1"/>
      <c r="K177" s="1"/>
      <c r="L177" s="1"/>
      <c r="M177" s="2"/>
      <c r="N177" s="2"/>
      <c r="O177" s="2"/>
      <c r="P177" s="2"/>
      <c r="Q177" s="2"/>
      <c r="R177" s="86"/>
    </row>
    <row r="178" spans="5:18" x14ac:dyDescent="0.25">
      <c r="F178" s="136"/>
      <c r="G178" s="85"/>
      <c r="H178" s="1"/>
      <c r="I178" s="1"/>
      <c r="J178" s="1"/>
      <c r="K178" s="1"/>
      <c r="L178" s="1"/>
      <c r="M178" s="2"/>
      <c r="N178" s="2"/>
      <c r="O178" s="2"/>
      <c r="P178" s="2"/>
      <c r="Q178" s="2"/>
      <c r="R178" s="86"/>
    </row>
    <row r="179" spans="5:18" x14ac:dyDescent="0.25">
      <c r="F179" s="135" t="s">
        <v>115</v>
      </c>
      <c r="G179" s="84"/>
      <c r="H179" s="1"/>
      <c r="I179" s="1"/>
      <c r="J179" s="1"/>
      <c r="K179" s="1"/>
      <c r="L179" s="1"/>
      <c r="M179" s="1"/>
      <c r="N179" s="2"/>
      <c r="O179" s="2"/>
      <c r="P179" s="2"/>
      <c r="Q179" s="2"/>
      <c r="R179" s="91"/>
    </row>
    <row r="180" spans="5:18" x14ac:dyDescent="0.25">
      <c r="F180" s="136"/>
      <c r="G180" s="85"/>
      <c r="H180" s="1"/>
      <c r="I180" s="1"/>
      <c r="J180" s="1"/>
      <c r="K180" s="1"/>
      <c r="L180" s="1"/>
      <c r="M180" s="1"/>
      <c r="N180" s="2"/>
      <c r="O180" s="2"/>
      <c r="P180" s="2"/>
      <c r="Q180" s="2"/>
      <c r="R180" s="92"/>
    </row>
    <row r="181" spans="5:18" x14ac:dyDescent="0.25">
      <c r="F181" s="136"/>
      <c r="G181" s="85"/>
      <c r="H181" s="1"/>
      <c r="I181" s="1"/>
      <c r="J181" s="1"/>
      <c r="K181" s="1"/>
      <c r="L181" s="1"/>
      <c r="M181" s="1"/>
      <c r="N181" s="2"/>
      <c r="O181" s="2"/>
      <c r="P181" s="2"/>
      <c r="Q181" s="2"/>
      <c r="R181" s="92"/>
    </row>
    <row r="182" spans="5:18" x14ac:dyDescent="0.25">
      <c r="E182" t="s">
        <v>260</v>
      </c>
      <c r="F182" s="125" t="s">
        <v>121</v>
      </c>
      <c r="G182" s="85"/>
      <c r="H182" s="85"/>
      <c r="I182" s="1"/>
      <c r="J182" s="1"/>
      <c r="K182" s="1"/>
      <c r="L182" s="1"/>
      <c r="M182" s="1"/>
      <c r="N182" s="1"/>
      <c r="O182" s="1"/>
      <c r="P182" s="1"/>
      <c r="Q182" s="85"/>
      <c r="R182" s="85"/>
    </row>
    <row r="183" spans="5:18" x14ac:dyDescent="0.25">
      <c r="F183" s="126"/>
      <c r="G183" s="85"/>
      <c r="H183" s="85"/>
      <c r="I183" s="1"/>
      <c r="J183" s="1"/>
      <c r="K183" s="1"/>
      <c r="L183" s="1"/>
      <c r="M183" s="1"/>
      <c r="N183" s="1"/>
      <c r="O183" s="1"/>
      <c r="P183" s="1"/>
      <c r="Q183" s="85"/>
      <c r="R183" s="85"/>
    </row>
    <row r="184" spans="5:18" x14ac:dyDescent="0.25">
      <c r="F184" s="126"/>
      <c r="G184" s="85"/>
      <c r="H184" s="85"/>
      <c r="I184" s="1"/>
      <c r="J184" s="1"/>
      <c r="K184" s="1"/>
      <c r="L184" s="1"/>
      <c r="M184" s="1"/>
      <c r="N184" s="1"/>
      <c r="O184" s="1"/>
      <c r="P184" s="1"/>
      <c r="Q184" s="85"/>
      <c r="R184" s="85"/>
    </row>
    <row r="195" spans="6:19" x14ac:dyDescent="0.25">
      <c r="F195" t="s">
        <v>261</v>
      </c>
    </row>
    <row r="198" spans="6:19" ht="75" x14ac:dyDescent="0.25">
      <c r="H198" s="45" t="s">
        <v>203</v>
      </c>
      <c r="I198" s="46" t="s">
        <v>204</v>
      </c>
      <c r="J198" s="47" t="s">
        <v>209</v>
      </c>
      <c r="K198" s="30" t="s">
        <v>213</v>
      </c>
      <c r="L198" s="30" t="s">
        <v>220</v>
      </c>
      <c r="M198" s="30" t="s">
        <v>223</v>
      </c>
      <c r="N198" s="30" t="s">
        <v>224</v>
      </c>
      <c r="O198" s="30" t="s">
        <v>221</v>
      </c>
      <c r="P198" s="30" t="s">
        <v>214</v>
      </c>
      <c r="Q198" s="47" t="s">
        <v>210</v>
      </c>
      <c r="R198" s="46" t="s">
        <v>211</v>
      </c>
      <c r="S198" s="46" t="s">
        <v>247</v>
      </c>
    </row>
    <row r="199" spans="6:19" x14ac:dyDescent="0.25">
      <c r="G199" s="166" t="s">
        <v>108</v>
      </c>
      <c r="H199" s="84"/>
      <c r="I199" s="1"/>
      <c r="J199" s="1"/>
      <c r="K199" s="1">
        <v>0.38450000000000001</v>
      </c>
      <c r="L199" s="1"/>
      <c r="M199" s="1">
        <v>0.52680000000000005</v>
      </c>
      <c r="N199" s="2"/>
      <c r="O199" s="2"/>
      <c r="P199" s="2">
        <v>0.39879999999999999</v>
      </c>
      <c r="Q199" s="2"/>
      <c r="R199" s="2"/>
      <c r="S199" s="2"/>
    </row>
    <row r="200" spans="6:19" x14ac:dyDescent="0.25">
      <c r="G200" s="167"/>
      <c r="H200" s="85"/>
      <c r="I200" s="1"/>
      <c r="J200" s="1"/>
      <c r="K200" s="1">
        <v>8.0000000000000004E-4</v>
      </c>
      <c r="L200" s="1"/>
      <c r="M200" s="1">
        <v>0.84919999999999995</v>
      </c>
      <c r="N200" s="2"/>
      <c r="O200" s="2"/>
      <c r="P200" s="2">
        <v>7.0000000000000001E-3</v>
      </c>
      <c r="Q200" s="2"/>
      <c r="R200" s="2"/>
      <c r="S200" s="2"/>
    </row>
    <row r="201" spans="6:19" x14ac:dyDescent="0.25">
      <c r="G201" s="167"/>
      <c r="H201" s="85"/>
      <c r="I201" s="1"/>
      <c r="J201" s="1"/>
      <c r="K201" s="1">
        <v>5.0000000000000001E-4</v>
      </c>
      <c r="L201" s="1"/>
      <c r="M201" s="1">
        <v>0.78369999999999995</v>
      </c>
      <c r="N201" s="2"/>
      <c r="O201" s="2"/>
      <c r="P201" s="2">
        <v>7.9000000000000008E-3</v>
      </c>
      <c r="Q201" s="2"/>
      <c r="R201" s="2"/>
      <c r="S201" s="2"/>
    </row>
    <row r="202" spans="6:19" x14ac:dyDescent="0.25">
      <c r="G202" s="125" t="s">
        <v>110</v>
      </c>
      <c r="H202" s="84"/>
      <c r="I202" s="1"/>
      <c r="J202" s="1"/>
      <c r="K202" s="1"/>
      <c r="L202" s="1"/>
      <c r="M202" s="1"/>
      <c r="N202" s="2"/>
      <c r="O202" s="2"/>
      <c r="P202" s="2"/>
      <c r="Q202" s="2"/>
      <c r="R202" s="2"/>
      <c r="S202" s="2"/>
    </row>
    <row r="203" spans="6:19" x14ac:dyDescent="0.25">
      <c r="F203" t="s">
        <v>260</v>
      </c>
      <c r="G203" s="126"/>
      <c r="H203" s="85"/>
      <c r="I203" s="1"/>
      <c r="J203" s="1"/>
      <c r="K203" s="93"/>
      <c r="L203" s="1"/>
      <c r="M203" s="85"/>
      <c r="N203" s="2"/>
      <c r="O203" s="2"/>
      <c r="P203" s="2"/>
      <c r="Q203" s="2"/>
      <c r="R203" s="2"/>
      <c r="S203" s="2"/>
    </row>
    <row r="204" spans="6:19" x14ac:dyDescent="0.25">
      <c r="G204" s="126"/>
      <c r="H204" s="85"/>
      <c r="I204" s="1"/>
      <c r="J204" s="1"/>
      <c r="K204" s="1"/>
      <c r="L204" s="1"/>
      <c r="M204" s="1"/>
      <c r="N204" s="2"/>
      <c r="O204" s="2"/>
      <c r="P204" s="2"/>
      <c r="Q204" s="2"/>
      <c r="R204" s="2"/>
      <c r="S204" s="2"/>
    </row>
    <row r="205" spans="6:19" x14ac:dyDescent="0.25">
      <c r="G205" s="166" t="s">
        <v>111</v>
      </c>
      <c r="H205" s="84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84"/>
    </row>
    <row r="206" spans="6:19" x14ac:dyDescent="0.25">
      <c r="G206" s="167"/>
      <c r="H206" s="85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85"/>
    </row>
    <row r="207" spans="6:19" x14ac:dyDescent="0.25">
      <c r="G207" s="167"/>
      <c r="H207" s="85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85"/>
    </row>
    <row r="208" spans="6:19" x14ac:dyDescent="0.25">
      <c r="G208" s="125" t="s">
        <v>226</v>
      </c>
      <c r="H208" s="84"/>
      <c r="I208" s="1"/>
      <c r="J208" s="1"/>
      <c r="K208" s="1"/>
      <c r="L208" s="1"/>
      <c r="M208" s="1"/>
      <c r="N208" s="2"/>
      <c r="O208" s="2"/>
      <c r="P208" s="2"/>
      <c r="Q208" s="2"/>
      <c r="R208" s="2"/>
      <c r="S208" s="86"/>
    </row>
    <row r="209" spans="6:19" x14ac:dyDescent="0.25">
      <c r="G209" s="126"/>
      <c r="H209" s="85"/>
      <c r="I209" s="1"/>
      <c r="J209" s="1"/>
      <c r="K209" s="1"/>
      <c r="L209" s="1"/>
      <c r="M209" s="1"/>
      <c r="N209" s="2"/>
      <c r="O209" s="2"/>
      <c r="P209" s="2"/>
      <c r="Q209" s="2"/>
      <c r="R209" s="2"/>
      <c r="S209" s="86"/>
    </row>
    <row r="210" spans="6:19" x14ac:dyDescent="0.25">
      <c r="G210" s="126"/>
      <c r="H210" s="85"/>
      <c r="I210" s="1"/>
      <c r="J210" s="1"/>
      <c r="K210" s="1"/>
      <c r="L210" s="1"/>
      <c r="M210" s="1"/>
      <c r="N210" s="2"/>
      <c r="O210" s="2"/>
      <c r="P210" s="2"/>
      <c r="Q210" s="2"/>
      <c r="R210" s="2"/>
      <c r="S210" s="86"/>
    </row>
    <row r="211" spans="6:19" x14ac:dyDescent="0.25">
      <c r="G211" s="168" t="s">
        <v>115</v>
      </c>
      <c r="H211" s="84"/>
      <c r="I211" s="1"/>
      <c r="J211" s="1">
        <v>0.60319999999999996</v>
      </c>
      <c r="K211" s="1">
        <v>0.56930000000000003</v>
      </c>
      <c r="L211" s="1">
        <v>0.61929999999999996</v>
      </c>
      <c r="M211" s="1"/>
      <c r="N211" s="1"/>
      <c r="O211" s="2">
        <v>0.71930000000000005</v>
      </c>
      <c r="P211" s="2">
        <v>0.76449999999999996</v>
      </c>
      <c r="Q211" s="2">
        <v>0.82899999999999996</v>
      </c>
      <c r="R211" s="2"/>
      <c r="S211" s="91"/>
    </row>
    <row r="212" spans="6:19" x14ac:dyDescent="0.25">
      <c r="G212" s="169"/>
      <c r="H212" s="85"/>
      <c r="I212" s="1"/>
      <c r="J212" s="1">
        <v>2.6200000000000001E-2</v>
      </c>
      <c r="K212" s="1">
        <v>2.64E-2</v>
      </c>
      <c r="L212" s="1">
        <v>1.04E-2</v>
      </c>
      <c r="M212" s="1"/>
      <c r="N212" s="1"/>
      <c r="O212" s="2">
        <v>0.2656</v>
      </c>
      <c r="P212" s="2">
        <v>0.38819999999999999</v>
      </c>
      <c r="Q212" s="2">
        <v>0.49980000000000002</v>
      </c>
      <c r="R212" s="2"/>
      <c r="S212" s="92"/>
    </row>
    <row r="213" spans="6:19" x14ac:dyDescent="0.25">
      <c r="G213" s="169"/>
      <c r="H213" s="85"/>
      <c r="I213" s="1"/>
      <c r="J213" s="1">
        <v>1.7399999999999999E-2</v>
      </c>
      <c r="K213" s="1">
        <v>1.37E-2</v>
      </c>
      <c r="L213" s="1">
        <v>1.0200000000000001E-2</v>
      </c>
      <c r="M213" s="1"/>
      <c r="N213" s="1"/>
      <c r="O213" s="2">
        <v>0.18509999999999999</v>
      </c>
      <c r="P213" s="2">
        <v>0.375</v>
      </c>
      <c r="Q213" s="2">
        <v>0.52529999999999999</v>
      </c>
      <c r="R213" s="2"/>
      <c r="S213" s="92"/>
    </row>
    <row r="214" spans="6:19" x14ac:dyDescent="0.25">
      <c r="F214" t="s">
        <v>260</v>
      </c>
      <c r="G214" s="125" t="s">
        <v>121</v>
      </c>
      <c r="H214" s="85"/>
      <c r="I214" s="85"/>
      <c r="J214" s="1"/>
      <c r="K214" s="1"/>
      <c r="L214" s="1"/>
      <c r="M214" s="1"/>
      <c r="N214" s="1"/>
      <c r="O214" s="1"/>
      <c r="P214" s="1"/>
      <c r="Q214" s="1"/>
      <c r="R214" s="85"/>
      <c r="S214" s="85"/>
    </row>
    <row r="215" spans="6:19" x14ac:dyDescent="0.25">
      <c r="G215" s="126"/>
      <c r="H215" s="85"/>
      <c r="I215" s="85"/>
      <c r="J215" s="1"/>
      <c r="K215" s="1"/>
      <c r="L215" s="1"/>
      <c r="M215" s="1"/>
      <c r="N215" s="1"/>
      <c r="O215" s="1"/>
      <c r="P215" s="1"/>
      <c r="Q215" s="1"/>
      <c r="R215" s="85"/>
      <c r="S215" s="85"/>
    </row>
    <row r="216" spans="6:19" x14ac:dyDescent="0.25">
      <c r="G216" s="126"/>
      <c r="H216" s="85"/>
      <c r="I216" s="85"/>
      <c r="J216" s="1"/>
      <c r="K216" s="1"/>
      <c r="L216" s="1"/>
      <c r="M216" s="1"/>
      <c r="N216" s="1"/>
      <c r="O216" s="1"/>
      <c r="P216" s="1"/>
      <c r="Q216" s="1"/>
      <c r="R216" s="85"/>
      <c r="S216" s="85"/>
    </row>
  </sheetData>
  <mergeCells count="36">
    <mergeCell ref="F182:F184"/>
    <mergeCell ref="F167:F169"/>
    <mergeCell ref="F170:F172"/>
    <mergeCell ref="F173:F175"/>
    <mergeCell ref="F176:F178"/>
    <mergeCell ref="F179:F181"/>
    <mergeCell ref="F119:F121"/>
    <mergeCell ref="F104:F106"/>
    <mergeCell ref="F107:F109"/>
    <mergeCell ref="F110:F112"/>
    <mergeCell ref="F113:F115"/>
    <mergeCell ref="F116:F118"/>
    <mergeCell ref="F71:F73"/>
    <mergeCell ref="F56:F58"/>
    <mergeCell ref="F59:F61"/>
    <mergeCell ref="F62:F64"/>
    <mergeCell ref="F65:F67"/>
    <mergeCell ref="F68:F70"/>
    <mergeCell ref="F20:F22"/>
    <mergeCell ref="F5:F7"/>
    <mergeCell ref="F8:F10"/>
    <mergeCell ref="F11:F13"/>
    <mergeCell ref="F14:F16"/>
    <mergeCell ref="F17:F19"/>
    <mergeCell ref="F152:F154"/>
    <mergeCell ref="F137:F139"/>
    <mergeCell ref="F140:F142"/>
    <mergeCell ref="F143:F145"/>
    <mergeCell ref="F146:F148"/>
    <mergeCell ref="F149:F151"/>
    <mergeCell ref="G214:G216"/>
    <mergeCell ref="G199:G201"/>
    <mergeCell ref="G202:G204"/>
    <mergeCell ref="G205:G207"/>
    <mergeCell ref="G208:G210"/>
    <mergeCell ref="G211:G213"/>
  </mergeCells>
  <pageMargins left="0.7" right="0.7" top="0.75" bottom="0.75" header="0.3" footer="0.3"/>
  <pageSetup paperSize="9"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E6B686-B05E-4DDA-BC58-F6017794CD19}">
  <dimension ref="A1:CY92"/>
  <sheetViews>
    <sheetView topLeftCell="A49" zoomScale="85" zoomScaleNormal="85" workbookViewId="0">
      <selection activeCell="T69" sqref="T69"/>
    </sheetView>
  </sheetViews>
  <sheetFormatPr defaultRowHeight="15" x14ac:dyDescent="0.25"/>
  <cols>
    <col min="18" max="18" width="26.7109375" customWidth="1"/>
    <col min="19" max="19" width="19.85546875" customWidth="1"/>
    <col min="20" max="20" width="7.7109375" bestFit="1" customWidth="1"/>
    <col min="45" max="45" width="18.85546875" bestFit="1" customWidth="1"/>
    <col min="46" max="46" width="14.7109375" bestFit="1" customWidth="1"/>
    <col min="47" max="47" width="11" bestFit="1" customWidth="1"/>
    <col min="48" max="48" width="7.140625" bestFit="1" customWidth="1"/>
    <col min="49" max="49" width="11.42578125" bestFit="1" customWidth="1"/>
    <col min="56" max="56" width="21.5703125" customWidth="1"/>
    <col min="58" max="58" width="10.85546875" customWidth="1"/>
    <col min="59" max="59" width="13.85546875" customWidth="1"/>
    <col min="65" max="65" width="23.5703125" customWidth="1"/>
    <col min="78" max="78" width="14.5703125" customWidth="1"/>
    <col min="79" max="79" width="9.28515625" customWidth="1"/>
    <col min="80" max="80" width="10.42578125" customWidth="1"/>
  </cols>
  <sheetData>
    <row r="1" spans="1:103" x14ac:dyDescent="0.25">
      <c r="A1" t="s">
        <v>263</v>
      </c>
    </row>
    <row r="7" spans="1:103" x14ac:dyDescent="0.25">
      <c r="T7" s="97" t="s">
        <v>264</v>
      </c>
      <c r="U7" s="97" t="s">
        <v>268</v>
      </c>
      <c r="V7" s="97" t="s">
        <v>269</v>
      </c>
      <c r="W7" s="97" t="s">
        <v>276</v>
      </c>
      <c r="X7" s="97" t="s">
        <v>277</v>
      </c>
      <c r="Y7" s="97" t="s">
        <v>284</v>
      </c>
      <c r="Z7" s="97" t="s">
        <v>294</v>
      </c>
      <c r="AA7" s="97" t="s">
        <v>296</v>
      </c>
      <c r="AB7" s="97" t="s">
        <v>297</v>
      </c>
      <c r="AC7" s="97" t="s">
        <v>301</v>
      </c>
      <c r="AD7" s="97"/>
      <c r="AE7" s="97"/>
      <c r="AF7" s="97"/>
      <c r="AG7" s="97"/>
      <c r="AH7" s="97"/>
      <c r="AI7" s="97"/>
      <c r="AJ7" s="97"/>
      <c r="AK7" s="97"/>
      <c r="AL7" s="97"/>
      <c r="AM7" s="97"/>
      <c r="AN7" s="97"/>
      <c r="AO7" s="97"/>
      <c r="AP7" s="97"/>
      <c r="AQ7" s="97"/>
      <c r="AR7" s="97"/>
      <c r="AS7" s="97"/>
    </row>
    <row r="8" spans="1:103" x14ac:dyDescent="0.25">
      <c r="R8" s="185" t="s">
        <v>108</v>
      </c>
      <c r="T8">
        <v>0.1578</v>
      </c>
      <c r="U8">
        <v>0.88739999999999997</v>
      </c>
      <c r="V8">
        <v>0.9355</v>
      </c>
      <c r="W8" s="27">
        <v>1.72E-2</v>
      </c>
      <c r="X8" s="27">
        <v>2.5000000000000001E-2</v>
      </c>
      <c r="Y8">
        <v>0.87539999999999996</v>
      </c>
      <c r="Z8">
        <v>0.36709999999999998</v>
      </c>
      <c r="AA8">
        <v>0.97419999999999995</v>
      </c>
      <c r="AB8">
        <v>0.28639999999999999</v>
      </c>
      <c r="AC8" s="27">
        <v>3.2199999999999999E-2</v>
      </c>
    </row>
    <row r="9" spans="1:103" x14ac:dyDescent="0.25">
      <c r="R9" s="186"/>
      <c r="T9" t="s">
        <v>265</v>
      </c>
      <c r="U9">
        <v>0.88419999999999999</v>
      </c>
      <c r="V9">
        <v>0.90139999999999998</v>
      </c>
      <c r="W9" s="27">
        <v>1.1299999999999999E-2</v>
      </c>
      <c r="X9" s="27">
        <v>2.58E-2</v>
      </c>
      <c r="Y9">
        <v>0.86470000000000002</v>
      </c>
      <c r="Z9">
        <v>0.30909999999999999</v>
      </c>
      <c r="AA9">
        <v>0.96040000000000003</v>
      </c>
      <c r="AB9">
        <v>0.25590000000000002</v>
      </c>
      <c r="AC9" s="27">
        <v>2.1399999999999999E-2</v>
      </c>
    </row>
    <row r="10" spans="1:103" x14ac:dyDescent="0.25">
      <c r="R10" s="187"/>
      <c r="T10" t="s">
        <v>266</v>
      </c>
      <c r="U10">
        <v>0.76959999999999995</v>
      </c>
      <c r="V10">
        <v>0.86819999999999997</v>
      </c>
      <c r="W10" s="27">
        <v>1.77E-2</v>
      </c>
      <c r="X10" s="27">
        <v>4.8899999999999999E-2</v>
      </c>
      <c r="Y10">
        <v>0.86280000000000001</v>
      </c>
      <c r="Z10">
        <v>0.3029</v>
      </c>
      <c r="AA10">
        <v>0.91959999999999997</v>
      </c>
      <c r="AB10">
        <v>0.3387</v>
      </c>
      <c r="AC10">
        <v>5.0099999999999999E-2</v>
      </c>
    </row>
    <row r="11" spans="1:103" x14ac:dyDescent="0.25">
      <c r="T11" s="97" t="s">
        <v>264</v>
      </c>
      <c r="U11" s="97" t="s">
        <v>268</v>
      </c>
      <c r="V11" s="97" t="s">
        <v>269</v>
      </c>
      <c r="W11" s="97" t="s">
        <v>270</v>
      </c>
      <c r="X11" s="97" t="s">
        <v>271</v>
      </c>
      <c r="Y11" s="97" t="s">
        <v>272</v>
      </c>
      <c r="Z11" s="97" t="s">
        <v>273</v>
      </c>
      <c r="AA11" s="97" t="s">
        <v>274</v>
      </c>
      <c r="AB11" s="97" t="s">
        <v>275</v>
      </c>
      <c r="AC11" s="97" t="s">
        <v>295</v>
      </c>
      <c r="AD11" s="97" t="s">
        <v>276</v>
      </c>
      <c r="AE11" s="97" t="s">
        <v>277</v>
      </c>
      <c r="AF11" s="97" t="s">
        <v>278</v>
      </c>
      <c r="AG11" s="97" t="s">
        <v>279</v>
      </c>
      <c r="AH11" s="97" t="s">
        <v>280</v>
      </c>
      <c r="AI11" s="97" t="s">
        <v>281</v>
      </c>
      <c r="AJ11" s="97" t="s">
        <v>282</v>
      </c>
      <c r="AK11" s="97" t="s">
        <v>283</v>
      </c>
      <c r="AL11" s="97" t="s">
        <v>305</v>
      </c>
      <c r="AM11" s="97" t="s">
        <v>284</v>
      </c>
      <c r="AN11" s="97" t="s">
        <v>285</v>
      </c>
      <c r="AO11" s="97" t="s">
        <v>286</v>
      </c>
      <c r="AP11" s="97" t="s">
        <v>287</v>
      </c>
      <c r="AQ11" s="97" t="s">
        <v>302</v>
      </c>
      <c r="AR11" s="97" t="s">
        <v>303</v>
      </c>
      <c r="AS11" s="97" t="s">
        <v>304</v>
      </c>
      <c r="AT11" s="97" t="s">
        <v>312</v>
      </c>
      <c r="AU11" s="97" t="s">
        <v>313</v>
      </c>
      <c r="AV11" s="97" t="s">
        <v>319</v>
      </c>
      <c r="AW11" s="97" t="s">
        <v>314</v>
      </c>
      <c r="AX11" s="97" t="s">
        <v>343</v>
      </c>
      <c r="AY11" s="97" t="s">
        <v>344</v>
      </c>
      <c r="AZ11" s="97" t="s">
        <v>354</v>
      </c>
      <c r="BA11" s="97" t="s">
        <v>329</v>
      </c>
      <c r="BB11" s="97" t="s">
        <v>315</v>
      </c>
      <c r="BC11">
        <v>46</v>
      </c>
      <c r="BD11">
        <v>47</v>
      </c>
      <c r="BE11">
        <v>48</v>
      </c>
      <c r="BF11">
        <v>49</v>
      </c>
      <c r="BG11" s="97" t="s">
        <v>347</v>
      </c>
      <c r="BH11">
        <v>56</v>
      </c>
      <c r="BI11">
        <v>57</v>
      </c>
      <c r="BJ11">
        <v>58</v>
      </c>
      <c r="BK11">
        <v>59</v>
      </c>
      <c r="BL11" s="97" t="s">
        <v>361</v>
      </c>
      <c r="BM11">
        <v>67</v>
      </c>
      <c r="BN11">
        <v>68</v>
      </c>
      <c r="BO11">
        <v>69</v>
      </c>
      <c r="BP11" s="97" t="s">
        <v>392</v>
      </c>
      <c r="BQ11">
        <v>78</v>
      </c>
      <c r="BR11">
        <v>79</v>
      </c>
      <c r="BS11" s="97" t="s">
        <v>403</v>
      </c>
      <c r="BT11" s="97" t="s">
        <v>420</v>
      </c>
      <c r="BU11" s="97" t="s">
        <v>409</v>
      </c>
      <c r="BV11" s="97" t="s">
        <v>408</v>
      </c>
      <c r="BW11" s="97"/>
    </row>
    <row r="12" spans="1:103" x14ac:dyDescent="0.25">
      <c r="R12" s="125" t="s">
        <v>110</v>
      </c>
      <c r="S12" s="115"/>
      <c r="T12" s="98" t="s">
        <v>208</v>
      </c>
      <c r="U12">
        <v>0.35039999999999999</v>
      </c>
      <c r="V12">
        <v>0.99529999999999996</v>
      </c>
      <c r="W12">
        <v>0.85850000000000004</v>
      </c>
      <c r="X12">
        <v>0.99980000000000002</v>
      </c>
      <c r="Y12">
        <v>0.81059999999999999</v>
      </c>
      <c r="Z12">
        <v>0.98570000000000002</v>
      </c>
      <c r="AA12">
        <v>1</v>
      </c>
      <c r="AB12">
        <v>0.7752</v>
      </c>
      <c r="AC12">
        <v>0.86870000000000003</v>
      </c>
      <c r="AD12" s="27">
        <v>0</v>
      </c>
      <c r="AE12">
        <v>2.76E-2</v>
      </c>
      <c r="AF12" s="27">
        <v>0</v>
      </c>
      <c r="AG12" s="27">
        <v>0</v>
      </c>
      <c r="AH12" s="27">
        <v>0</v>
      </c>
      <c r="AI12" s="27">
        <v>0</v>
      </c>
      <c r="AJ12" s="27">
        <v>2.0000000000000001E-4</v>
      </c>
      <c r="AK12" s="27">
        <v>0</v>
      </c>
      <c r="AL12" s="27">
        <v>0</v>
      </c>
      <c r="AM12" s="27">
        <v>2.8000000000000001E-2</v>
      </c>
      <c r="AN12">
        <v>6.4299999999999996E-2</v>
      </c>
      <c r="AO12">
        <v>0.52310000000000001</v>
      </c>
      <c r="AP12" s="27">
        <v>7.4999999999999997E-3</v>
      </c>
      <c r="AQ12" s="27">
        <v>1.7100000000000001E-2</v>
      </c>
      <c r="AR12">
        <v>0.629</v>
      </c>
      <c r="AS12">
        <v>0.23760000000000001</v>
      </c>
      <c r="AT12" s="27">
        <v>3.5700000000000003E-2</v>
      </c>
      <c r="AU12">
        <v>0.995</v>
      </c>
      <c r="AV12">
        <v>0.99380000000000002</v>
      </c>
      <c r="AW12">
        <v>0.82250000000000001</v>
      </c>
      <c r="AX12">
        <v>0.16850000000000001</v>
      </c>
      <c r="AY12">
        <v>0.93820000000000003</v>
      </c>
      <c r="AZ12">
        <v>0.93799999999999994</v>
      </c>
      <c r="BA12">
        <v>0.998</v>
      </c>
      <c r="BB12" s="27">
        <v>4.7E-2</v>
      </c>
      <c r="BC12">
        <v>6.9699999999999998E-2</v>
      </c>
      <c r="BD12">
        <v>5.6300000000000003E-2</v>
      </c>
      <c r="BE12">
        <v>0.8891</v>
      </c>
      <c r="BF12">
        <v>0.68</v>
      </c>
      <c r="BG12">
        <v>0.98070000000000002</v>
      </c>
      <c r="BH12" s="27">
        <v>0</v>
      </c>
      <c r="BI12">
        <v>0</v>
      </c>
      <c r="BJ12">
        <v>0.1203</v>
      </c>
      <c r="BK12" s="27">
        <v>1.5E-3</v>
      </c>
      <c r="BL12">
        <v>0.30630000000000002</v>
      </c>
      <c r="BM12" s="27">
        <v>4.3E-3</v>
      </c>
      <c r="BN12" s="27">
        <v>4.0399999999999998E-2</v>
      </c>
      <c r="BO12" s="27">
        <v>2.8500000000000001E-2</v>
      </c>
      <c r="BP12" s="27">
        <v>0.23799999999999999</v>
      </c>
      <c r="BQ12" s="27">
        <v>2.7000000000000001E-3</v>
      </c>
      <c r="BR12">
        <v>7.7100000000000002E-2</v>
      </c>
      <c r="BS12" s="27">
        <v>5.3E-3</v>
      </c>
      <c r="BT12">
        <v>0.9607</v>
      </c>
      <c r="BU12">
        <v>0.96150000000000002</v>
      </c>
      <c r="BV12">
        <v>0.7853</v>
      </c>
    </row>
    <row r="13" spans="1:103" x14ac:dyDescent="0.25">
      <c r="R13" s="126"/>
      <c r="S13" s="114"/>
      <c r="T13" s="98" t="s">
        <v>65</v>
      </c>
      <c r="U13">
        <v>0.6956</v>
      </c>
      <c r="V13">
        <v>0.98650000000000004</v>
      </c>
      <c r="W13">
        <v>0.92769999999999997</v>
      </c>
      <c r="X13">
        <v>0.98850000000000005</v>
      </c>
      <c r="Y13">
        <v>0.47639999999999999</v>
      </c>
      <c r="Z13">
        <v>0.99970000000000003</v>
      </c>
      <c r="AA13">
        <v>0.99860000000000004</v>
      </c>
      <c r="AB13">
        <v>0.49830000000000002</v>
      </c>
      <c r="AC13">
        <v>0.80479999999999996</v>
      </c>
      <c r="AD13" s="27">
        <v>0</v>
      </c>
      <c r="AE13">
        <v>1E-4</v>
      </c>
      <c r="AF13" s="27">
        <v>0</v>
      </c>
      <c r="AG13" s="27">
        <v>0</v>
      </c>
      <c r="AH13" s="27">
        <v>0</v>
      </c>
      <c r="AI13" s="27">
        <v>0</v>
      </c>
      <c r="AJ13" s="27">
        <v>0</v>
      </c>
      <c r="AK13" s="27">
        <v>0</v>
      </c>
      <c r="AL13" s="27">
        <v>0</v>
      </c>
      <c r="AM13" s="27">
        <v>2.6700000000000002E-2</v>
      </c>
      <c r="AN13">
        <v>0.42820000000000003</v>
      </c>
      <c r="AO13">
        <v>0.11559999999999999</v>
      </c>
      <c r="AP13" s="27">
        <v>1.0200000000000001E-2</v>
      </c>
      <c r="AQ13">
        <v>0.39200000000000002</v>
      </c>
      <c r="AR13">
        <v>0.75929999999999997</v>
      </c>
      <c r="AS13">
        <v>0.4521</v>
      </c>
      <c r="AT13" s="27">
        <v>4.9299999999999997E-2</v>
      </c>
      <c r="AU13">
        <v>0.99519999999999997</v>
      </c>
      <c r="AV13">
        <v>0.83709999999999996</v>
      </c>
      <c r="AW13">
        <v>0.63300000000000001</v>
      </c>
      <c r="AX13">
        <v>0.47239999999999999</v>
      </c>
      <c r="AY13">
        <v>0.95669999999999999</v>
      </c>
      <c r="AZ13">
        <v>0.99329999999999996</v>
      </c>
      <c r="BA13">
        <v>0.72850000000000004</v>
      </c>
      <c r="BB13">
        <v>0.13009999999999999</v>
      </c>
      <c r="BC13">
        <v>0.37990000000000002</v>
      </c>
      <c r="BD13" s="27">
        <v>4.2900000000000001E-2</v>
      </c>
      <c r="BE13">
        <v>0.99570000000000003</v>
      </c>
      <c r="BF13">
        <v>0.80259999999999998</v>
      </c>
      <c r="BG13">
        <v>0.78190000000000004</v>
      </c>
      <c r="BH13" s="27">
        <v>1.2999999999999999E-3</v>
      </c>
      <c r="BI13" s="27">
        <v>1E-4</v>
      </c>
      <c r="BJ13">
        <v>0.27289999999999998</v>
      </c>
      <c r="BK13" s="27">
        <v>2.8E-3</v>
      </c>
      <c r="BL13">
        <v>0.1012</v>
      </c>
      <c r="BM13" s="27">
        <v>3.2000000000000002E-3</v>
      </c>
      <c r="BN13">
        <v>0.35549999999999998</v>
      </c>
      <c r="BO13">
        <v>9.9699999999999997E-2</v>
      </c>
      <c r="BP13">
        <v>0.151</v>
      </c>
      <c r="BQ13" s="27">
        <v>2.7000000000000001E-3</v>
      </c>
      <c r="BR13">
        <v>9.6000000000000002E-2</v>
      </c>
      <c r="BS13" s="27">
        <v>1.09E-2</v>
      </c>
      <c r="BT13">
        <v>0.89790000000000003</v>
      </c>
      <c r="BU13" s="27">
        <v>0.93179999999999996</v>
      </c>
      <c r="BV13">
        <v>0.60829999999999995</v>
      </c>
    </row>
    <row r="14" spans="1:103" x14ac:dyDescent="0.25">
      <c r="R14" s="126"/>
      <c r="S14" s="114"/>
      <c r="T14" s="97" t="s">
        <v>267</v>
      </c>
      <c r="U14">
        <v>0.78700000000000003</v>
      </c>
      <c r="V14">
        <v>0.9798</v>
      </c>
      <c r="W14">
        <v>0.88770000000000004</v>
      </c>
      <c r="X14">
        <v>0.96960000000000002</v>
      </c>
      <c r="Y14">
        <v>4.82E-2</v>
      </c>
      <c r="Z14">
        <v>0.89119999999999999</v>
      </c>
      <c r="AA14">
        <v>0.93979999999999997</v>
      </c>
      <c r="AB14">
        <v>0.81989999999999996</v>
      </c>
      <c r="AC14">
        <v>0.80469999999999997</v>
      </c>
      <c r="AD14" s="27">
        <v>1.5699999999999999E-2</v>
      </c>
      <c r="AE14">
        <v>0.22750000000000001</v>
      </c>
      <c r="AF14" s="27">
        <v>3.8899999999999997E-2</v>
      </c>
      <c r="AG14">
        <v>8.9300000000000004E-2</v>
      </c>
      <c r="AH14" s="27">
        <v>1E-4</v>
      </c>
      <c r="AI14" s="27">
        <v>1E-3</v>
      </c>
      <c r="AJ14">
        <v>0.33610000000000001</v>
      </c>
      <c r="AK14" s="27">
        <v>2.5999999999999999E-2</v>
      </c>
      <c r="AL14">
        <v>0.25219999999999998</v>
      </c>
      <c r="AM14">
        <v>0.6139</v>
      </c>
      <c r="AN14">
        <v>0.93110000000000004</v>
      </c>
      <c r="AO14">
        <v>0.45129999999999998</v>
      </c>
      <c r="AP14" s="27">
        <v>3.8100000000000002E-2</v>
      </c>
      <c r="AQ14">
        <v>0.70699999999999996</v>
      </c>
      <c r="AR14">
        <v>0.81320000000000003</v>
      </c>
      <c r="AS14">
        <v>0.67100000000000004</v>
      </c>
      <c r="AT14">
        <v>0.66390000000000005</v>
      </c>
      <c r="AU14">
        <v>0.95660000000000001</v>
      </c>
      <c r="AV14">
        <v>0.69199999999999995</v>
      </c>
      <c r="AW14">
        <v>0.60350000000000004</v>
      </c>
      <c r="AX14">
        <v>0.46600000000000003</v>
      </c>
      <c r="AY14">
        <v>0.60489999999999999</v>
      </c>
      <c r="AZ14">
        <v>0.75070000000000003</v>
      </c>
      <c r="BA14">
        <v>0.54679999999999995</v>
      </c>
      <c r="BB14">
        <v>0.31480000000000002</v>
      </c>
      <c r="BC14">
        <v>0.44519999999999998</v>
      </c>
      <c r="BD14">
        <v>9.0499999999999997E-2</v>
      </c>
      <c r="BE14">
        <v>0.6976</v>
      </c>
      <c r="BF14">
        <v>0.77510000000000001</v>
      </c>
      <c r="BG14">
        <v>0.39150000000000001</v>
      </c>
      <c r="BH14">
        <v>7.8899999999999998E-2</v>
      </c>
      <c r="BI14">
        <v>5.6500000000000002E-2</v>
      </c>
      <c r="BJ14">
        <v>5.1400000000000001E-2</v>
      </c>
      <c r="BK14">
        <v>0.18479999999999999</v>
      </c>
      <c r="BL14">
        <v>0.12189999999999999</v>
      </c>
      <c r="BM14" s="27">
        <v>0.04</v>
      </c>
      <c r="BN14">
        <v>0.31030000000000002</v>
      </c>
      <c r="BO14">
        <v>0.47689999999999999</v>
      </c>
      <c r="BP14">
        <v>0.54239999999999999</v>
      </c>
      <c r="BQ14">
        <v>0.1162</v>
      </c>
      <c r="BR14">
        <v>0.1608</v>
      </c>
      <c r="BS14">
        <v>0.26750000000000002</v>
      </c>
      <c r="BT14">
        <v>0.30380000000000001</v>
      </c>
      <c r="BU14">
        <v>0.32279999999999998</v>
      </c>
      <c r="BV14">
        <v>0.40450000000000003</v>
      </c>
    </row>
    <row r="15" spans="1:103" x14ac:dyDescent="0.25">
      <c r="T15" s="97" t="s">
        <v>264</v>
      </c>
      <c r="U15" s="97" t="s">
        <v>268</v>
      </c>
      <c r="V15" s="97" t="s">
        <v>269</v>
      </c>
      <c r="W15" s="97" t="s">
        <v>270</v>
      </c>
      <c r="X15" s="97" t="s">
        <v>271</v>
      </c>
      <c r="Y15" s="97" t="s">
        <v>272</v>
      </c>
      <c r="Z15" s="97" t="s">
        <v>276</v>
      </c>
      <c r="AA15" s="97" t="s">
        <v>277</v>
      </c>
      <c r="AB15" s="97" t="s">
        <v>278</v>
      </c>
      <c r="AC15" s="97" t="s">
        <v>279</v>
      </c>
      <c r="AD15" s="97" t="s">
        <v>280</v>
      </c>
      <c r="AE15" s="97" t="s">
        <v>284</v>
      </c>
      <c r="AF15" s="97" t="s">
        <v>285</v>
      </c>
      <c r="AG15" s="97" t="s">
        <v>286</v>
      </c>
      <c r="AH15" s="97" t="s">
        <v>287</v>
      </c>
      <c r="AI15" s="97" t="s">
        <v>313</v>
      </c>
      <c r="AJ15" s="97" t="s">
        <v>319</v>
      </c>
      <c r="AK15" s="97" t="s">
        <v>314</v>
      </c>
      <c r="AL15" s="97" t="s">
        <v>315</v>
      </c>
      <c r="AM15" s="97" t="s">
        <v>316</v>
      </c>
      <c r="AN15" s="97" t="s">
        <v>324</v>
      </c>
      <c r="AO15" s="97" t="s">
        <v>294</v>
      </c>
      <c r="AP15" s="97" t="s">
        <v>325</v>
      </c>
      <c r="AQ15" s="97" t="s">
        <v>326</v>
      </c>
      <c r="AR15" s="97" t="s">
        <v>327</v>
      </c>
      <c r="AS15" s="97" t="s">
        <v>328</v>
      </c>
      <c r="AT15" s="97" t="s">
        <v>296</v>
      </c>
      <c r="AU15" s="97" t="s">
        <v>333</v>
      </c>
      <c r="AV15" s="97" t="s">
        <v>334</v>
      </c>
      <c r="AW15" s="97" t="s">
        <v>335</v>
      </c>
      <c r="AX15" s="97" t="s">
        <v>339</v>
      </c>
      <c r="AY15" s="97" t="s">
        <v>345</v>
      </c>
      <c r="AZ15" s="97" t="s">
        <v>346</v>
      </c>
      <c r="BA15" s="97" t="s">
        <v>348</v>
      </c>
      <c r="BB15" s="97" t="s">
        <v>349</v>
      </c>
      <c r="BC15" s="97" t="s">
        <v>350</v>
      </c>
      <c r="BD15" s="97" t="s">
        <v>301</v>
      </c>
      <c r="BE15" s="97" t="s">
        <v>355</v>
      </c>
      <c r="BF15" s="97" t="s">
        <v>356</v>
      </c>
      <c r="BG15" s="97" t="s">
        <v>357</v>
      </c>
      <c r="BH15" s="97" t="s">
        <v>358</v>
      </c>
      <c r="BI15" s="97" t="s">
        <v>360</v>
      </c>
      <c r="BJ15" s="97" t="s">
        <v>362</v>
      </c>
      <c r="BK15" s="97" t="s">
        <v>366</v>
      </c>
      <c r="BL15" s="97" t="s">
        <v>367</v>
      </c>
      <c r="BM15" s="97" t="s">
        <v>363</v>
      </c>
      <c r="BN15" s="97" t="s">
        <v>369</v>
      </c>
      <c r="BO15" s="97" t="s">
        <v>368</v>
      </c>
      <c r="BP15" s="97" t="s">
        <v>370</v>
      </c>
      <c r="BQ15" s="97" t="s">
        <v>371</v>
      </c>
      <c r="BR15" s="97" t="s">
        <v>372</v>
      </c>
      <c r="BS15" s="97" t="s">
        <v>373</v>
      </c>
      <c r="BT15">
        <v>1234</v>
      </c>
      <c r="BU15">
        <v>1235</v>
      </c>
      <c r="BV15">
        <v>1236</v>
      </c>
      <c r="BW15">
        <v>1345</v>
      </c>
      <c r="BX15">
        <v>1346</v>
      </c>
      <c r="BY15">
        <v>1456</v>
      </c>
      <c r="BZ15">
        <v>2345</v>
      </c>
      <c r="CA15">
        <v>2346</v>
      </c>
      <c r="CB15">
        <v>3456</v>
      </c>
      <c r="CC15" s="97" t="s">
        <v>375</v>
      </c>
      <c r="CD15" s="97" t="s">
        <v>376</v>
      </c>
      <c r="CE15" s="97" t="s">
        <v>377</v>
      </c>
      <c r="CF15" s="97" t="s">
        <v>380</v>
      </c>
      <c r="CG15" s="97" t="s">
        <v>381</v>
      </c>
      <c r="CH15" s="97" t="s">
        <v>384</v>
      </c>
      <c r="CI15" s="97" t="s">
        <v>385</v>
      </c>
      <c r="CJ15" s="97" t="s">
        <v>386</v>
      </c>
      <c r="CK15" s="97" t="s">
        <v>388</v>
      </c>
      <c r="CL15" s="97" t="s">
        <v>389</v>
      </c>
      <c r="CM15" s="97" t="s">
        <v>390</v>
      </c>
      <c r="CN15" s="97" t="s">
        <v>387</v>
      </c>
      <c r="CO15">
        <v>12345</v>
      </c>
      <c r="CP15">
        <v>12356</v>
      </c>
      <c r="CQ15">
        <v>13456</v>
      </c>
      <c r="CR15">
        <v>23456</v>
      </c>
      <c r="CS15" s="97" t="s">
        <v>413</v>
      </c>
      <c r="CT15" s="97" t="s">
        <v>414</v>
      </c>
      <c r="CU15" s="97" t="s">
        <v>415</v>
      </c>
      <c r="CV15" s="97" t="s">
        <v>416</v>
      </c>
      <c r="CW15" s="97" t="s">
        <v>417</v>
      </c>
      <c r="CX15" s="97" t="s">
        <v>418</v>
      </c>
      <c r="CY15" s="97" t="s">
        <v>432</v>
      </c>
    </row>
    <row r="16" spans="1:103" x14ac:dyDescent="0.25">
      <c r="R16" s="150" t="s">
        <v>111</v>
      </c>
      <c r="S16" s="115"/>
      <c r="T16" s="97" t="s">
        <v>291</v>
      </c>
      <c r="U16">
        <v>0.5544</v>
      </c>
      <c r="V16">
        <v>0.81159999999999999</v>
      </c>
      <c r="W16">
        <v>0.36530000000000001</v>
      </c>
      <c r="X16">
        <v>0.15509999999999999</v>
      </c>
      <c r="Y16">
        <v>0.81059999999999999</v>
      </c>
      <c r="Z16">
        <v>0.48139999999999999</v>
      </c>
      <c r="AA16">
        <v>0.94489999999999996</v>
      </c>
      <c r="AB16">
        <v>0.92869999999999997</v>
      </c>
      <c r="AC16">
        <v>0.89629999999999999</v>
      </c>
      <c r="AD16">
        <v>0.33250000000000002</v>
      </c>
      <c r="AE16">
        <v>0.1598</v>
      </c>
      <c r="AF16">
        <v>0.28639999999999999</v>
      </c>
      <c r="AG16">
        <v>0.60460000000000003</v>
      </c>
      <c r="AH16">
        <v>7.8799999999999995E-2</v>
      </c>
      <c r="AI16">
        <v>0.92959999999999998</v>
      </c>
      <c r="AJ16" s="27">
        <v>0.29620000000000002</v>
      </c>
      <c r="AK16" s="27">
        <v>1.3299999999999999E-2</v>
      </c>
      <c r="AL16">
        <v>0.57909999999999995</v>
      </c>
      <c r="AM16">
        <v>0.311</v>
      </c>
      <c r="AN16">
        <v>0.24049999999999999</v>
      </c>
      <c r="AO16">
        <v>0.86739999999999995</v>
      </c>
      <c r="AP16">
        <v>0.88439999999999996</v>
      </c>
      <c r="AQ16">
        <v>0.55059999999999998</v>
      </c>
      <c r="AR16">
        <v>0.81359999999999999</v>
      </c>
      <c r="AS16">
        <v>0.33389999999999997</v>
      </c>
      <c r="AT16">
        <v>0.12189999999999999</v>
      </c>
      <c r="AU16">
        <v>0.29549999999999998</v>
      </c>
      <c r="AV16">
        <v>0.12189999999999999</v>
      </c>
      <c r="AW16" s="27">
        <v>2.86E-2</v>
      </c>
      <c r="AX16">
        <v>0.94230000000000003</v>
      </c>
      <c r="AY16">
        <v>0.2883</v>
      </c>
      <c r="AZ16">
        <v>8.7099999999999997E-2</v>
      </c>
      <c r="BA16">
        <v>0.91610000000000003</v>
      </c>
      <c r="BB16">
        <v>0.625</v>
      </c>
      <c r="BC16">
        <v>0.19089999999999999</v>
      </c>
      <c r="BD16">
        <v>0.76900000000000002</v>
      </c>
      <c r="BE16">
        <v>0.97</v>
      </c>
      <c r="BF16">
        <v>0.43130000000000002</v>
      </c>
      <c r="BG16" s="27">
        <v>3.78E-2</v>
      </c>
      <c r="BH16">
        <v>0.45169999999999999</v>
      </c>
      <c r="BI16">
        <v>0.22359999999999999</v>
      </c>
      <c r="BJ16">
        <v>0.37530000000000002</v>
      </c>
      <c r="BK16">
        <v>0.48330000000000001</v>
      </c>
      <c r="BL16" s="27">
        <v>2.0500000000000001E-2</v>
      </c>
      <c r="BM16">
        <v>0.50980000000000003</v>
      </c>
      <c r="BN16">
        <v>0.1605</v>
      </c>
      <c r="BO16">
        <v>3.61E-2</v>
      </c>
      <c r="BP16" s="27">
        <v>4.3E-3</v>
      </c>
      <c r="BQ16">
        <v>0.99939999999999996</v>
      </c>
      <c r="BR16">
        <v>0.61280000000000001</v>
      </c>
      <c r="BS16">
        <v>0.68640000000000001</v>
      </c>
      <c r="BT16">
        <v>0.96809999999999996</v>
      </c>
      <c r="BU16">
        <v>0.29089999999999999</v>
      </c>
      <c r="BV16">
        <v>6.3100000000000003E-2</v>
      </c>
      <c r="BW16">
        <v>0.28539999999999999</v>
      </c>
      <c r="BX16">
        <v>0.27760000000000001</v>
      </c>
      <c r="BY16">
        <v>0.14299999999999999</v>
      </c>
      <c r="BZ16">
        <v>0.73770000000000002</v>
      </c>
      <c r="CA16" s="27">
        <v>2.9700000000000001E-2</v>
      </c>
      <c r="CB16">
        <v>7.7100000000000002E-2</v>
      </c>
      <c r="CC16">
        <v>0.38450000000000001</v>
      </c>
      <c r="CD16">
        <v>0.18559999999999999</v>
      </c>
      <c r="CE16" s="27">
        <v>3.2000000000000002E-3</v>
      </c>
      <c r="CF16">
        <v>0.68799999999999994</v>
      </c>
      <c r="CG16">
        <v>0.31359999999999999</v>
      </c>
      <c r="CH16" s="27">
        <v>2.1700000000000001E-2</v>
      </c>
      <c r="CI16">
        <v>0.46660000000000001</v>
      </c>
      <c r="CJ16">
        <v>0.46660000000000001</v>
      </c>
      <c r="CK16" s="27">
        <v>2.53E-2</v>
      </c>
      <c r="CL16">
        <v>0.83289999999999997</v>
      </c>
      <c r="CM16">
        <v>0.34239999999999998</v>
      </c>
      <c r="CN16">
        <v>0.43659999999999999</v>
      </c>
      <c r="CO16">
        <v>0.18090000000000001</v>
      </c>
      <c r="CP16" s="27">
        <v>2.4199999999999999E-2</v>
      </c>
      <c r="CQ16">
        <v>0.69850000000000001</v>
      </c>
      <c r="CR16">
        <v>0.96809999999999996</v>
      </c>
      <c r="CS16">
        <v>0.64739999999999998</v>
      </c>
      <c r="CT16">
        <v>0.1208</v>
      </c>
      <c r="CU16">
        <v>0.1148</v>
      </c>
      <c r="CV16">
        <v>0.51759999999999995</v>
      </c>
      <c r="CW16">
        <v>0.1123</v>
      </c>
      <c r="CX16">
        <v>0.16089999999999999</v>
      </c>
      <c r="CY16">
        <v>9.9299999999999999E-2</v>
      </c>
    </row>
    <row r="17" spans="18:103" x14ac:dyDescent="0.25">
      <c r="R17" s="151"/>
      <c r="S17" s="115"/>
      <c r="T17" s="97" t="s">
        <v>292</v>
      </c>
      <c r="U17">
        <v>0.70909999999999995</v>
      </c>
      <c r="V17">
        <v>0.65759999999999996</v>
      </c>
      <c r="W17">
        <v>0.57240000000000002</v>
      </c>
      <c r="X17">
        <v>0.20349999999999999</v>
      </c>
      <c r="Y17">
        <v>0.47639999999999999</v>
      </c>
      <c r="Z17">
        <v>0.50060000000000004</v>
      </c>
      <c r="AA17">
        <v>0.8125</v>
      </c>
      <c r="AB17">
        <v>0.90100000000000002</v>
      </c>
      <c r="AC17">
        <v>0.86260000000000003</v>
      </c>
      <c r="AD17">
        <v>0.1479</v>
      </c>
      <c r="AE17">
        <v>0.23949999999999999</v>
      </c>
      <c r="AF17">
        <v>0.36709999999999998</v>
      </c>
      <c r="AG17">
        <v>0.4103</v>
      </c>
      <c r="AH17" s="27">
        <v>3.8199999999999998E-2</v>
      </c>
      <c r="AI17">
        <v>0.96630000000000005</v>
      </c>
      <c r="AJ17" s="27">
        <v>0.20150000000000001</v>
      </c>
      <c r="AK17" s="27">
        <v>8.8000000000000005E-3</v>
      </c>
      <c r="AL17">
        <v>0.86509999999999998</v>
      </c>
      <c r="AM17">
        <v>0.28339999999999999</v>
      </c>
      <c r="AN17">
        <v>0.22259999999999999</v>
      </c>
      <c r="AO17">
        <v>0.62329999999999997</v>
      </c>
      <c r="AP17">
        <v>0.60229999999999995</v>
      </c>
      <c r="AQ17">
        <v>0.52180000000000004</v>
      </c>
      <c r="AR17">
        <v>0.83889999999999998</v>
      </c>
      <c r="AS17">
        <v>0.14269999999999999</v>
      </c>
      <c r="AT17">
        <v>0.19400000000000001</v>
      </c>
      <c r="AU17">
        <v>0.23799999999999999</v>
      </c>
      <c r="AV17">
        <v>0.35489999999999999</v>
      </c>
      <c r="AW17" s="27">
        <v>4.65E-2</v>
      </c>
      <c r="AX17">
        <v>0.94230000000000003</v>
      </c>
      <c r="AY17">
        <v>0.15540000000000001</v>
      </c>
      <c r="AZ17" s="27">
        <v>3.7999999999999999E-2</v>
      </c>
      <c r="BA17">
        <v>0.97399999999999998</v>
      </c>
      <c r="BB17">
        <v>0.71970000000000001</v>
      </c>
      <c r="BC17">
        <v>0.1774</v>
      </c>
      <c r="BD17">
        <v>0.48449999999999999</v>
      </c>
      <c r="BE17">
        <v>0.84770000000000001</v>
      </c>
      <c r="BF17">
        <v>0.52539999999999998</v>
      </c>
      <c r="BG17" s="27">
        <v>1.8700000000000001E-2</v>
      </c>
      <c r="BH17">
        <v>0.25900000000000001</v>
      </c>
      <c r="BI17">
        <v>0.22339999999999999</v>
      </c>
      <c r="BJ17">
        <v>0.12839999999999999</v>
      </c>
      <c r="BK17">
        <v>0.63749999999999996</v>
      </c>
      <c r="BL17" s="27">
        <v>1.55E-2</v>
      </c>
      <c r="BM17">
        <v>0.51060000000000005</v>
      </c>
      <c r="BN17">
        <v>0.1358</v>
      </c>
      <c r="BO17">
        <v>2.24E-2</v>
      </c>
      <c r="BP17" s="27">
        <v>4.1000000000000003E-3</v>
      </c>
      <c r="BQ17">
        <v>0.99819999999999998</v>
      </c>
      <c r="BR17">
        <v>0.49809999999999999</v>
      </c>
      <c r="BS17">
        <v>0.42699999999999999</v>
      </c>
      <c r="BT17">
        <v>0.90180000000000005</v>
      </c>
      <c r="BU17">
        <v>0.184</v>
      </c>
      <c r="BV17">
        <v>6.0299999999999999E-2</v>
      </c>
      <c r="BW17">
        <v>0.18440000000000001</v>
      </c>
      <c r="BX17">
        <v>9.8400000000000001E-2</v>
      </c>
      <c r="BY17">
        <v>0.14249999999999999</v>
      </c>
      <c r="BZ17">
        <v>0.62339999999999995</v>
      </c>
      <c r="CA17" s="27">
        <v>1.21E-2</v>
      </c>
      <c r="CB17">
        <v>9.6000000000000002E-2</v>
      </c>
      <c r="CC17">
        <v>0.16289999999999999</v>
      </c>
      <c r="CD17">
        <v>0.13850000000000001</v>
      </c>
      <c r="CE17" s="27">
        <v>1.9E-3</v>
      </c>
      <c r="CF17">
        <v>0.30880000000000002</v>
      </c>
      <c r="CG17">
        <v>0.17080000000000001</v>
      </c>
      <c r="CH17" s="27">
        <v>2.4799999999999999E-2</v>
      </c>
      <c r="CI17">
        <v>0.45469999999999999</v>
      </c>
      <c r="CJ17">
        <v>0.45469999999999999</v>
      </c>
      <c r="CK17" s="27">
        <v>3.7900000000000003E-2</v>
      </c>
      <c r="CL17">
        <v>0.64400000000000002</v>
      </c>
      <c r="CM17">
        <v>0.16109999999999999</v>
      </c>
      <c r="CN17">
        <v>0.27739999999999998</v>
      </c>
      <c r="CO17">
        <v>0.2782</v>
      </c>
      <c r="CP17" s="27">
        <v>1.4200000000000001E-2</v>
      </c>
      <c r="CQ17">
        <v>0.50419999999999998</v>
      </c>
      <c r="CR17">
        <v>0.90180000000000005</v>
      </c>
      <c r="CS17">
        <v>0.53359999999999996</v>
      </c>
      <c r="CT17">
        <v>0.1065</v>
      </c>
      <c r="CU17">
        <v>0.1951</v>
      </c>
      <c r="CV17">
        <v>0.2039</v>
      </c>
      <c r="CW17">
        <v>6.0199999999999997E-2</v>
      </c>
      <c r="CX17">
        <v>0.1691</v>
      </c>
      <c r="CY17">
        <v>5.5300000000000002E-2</v>
      </c>
    </row>
    <row r="18" spans="18:103" x14ac:dyDescent="0.25">
      <c r="R18" s="152"/>
      <c r="S18" s="115"/>
      <c r="T18" s="97" t="s">
        <v>293</v>
      </c>
      <c r="U18">
        <v>0.36470000000000002</v>
      </c>
      <c r="V18">
        <v>0.51929999999999998</v>
      </c>
      <c r="W18">
        <v>0.28070000000000001</v>
      </c>
      <c r="X18">
        <v>0.25369999999999998</v>
      </c>
      <c r="Y18">
        <v>4.82E-2</v>
      </c>
      <c r="Z18">
        <v>0.75800000000000001</v>
      </c>
      <c r="AA18">
        <v>0.92059999999999997</v>
      </c>
      <c r="AB18">
        <v>0.9536</v>
      </c>
      <c r="AC18">
        <v>0.83340000000000003</v>
      </c>
      <c r="AD18">
        <v>0.51990000000000003</v>
      </c>
      <c r="AE18">
        <v>0.25669999999999998</v>
      </c>
      <c r="AF18">
        <v>0.4214</v>
      </c>
      <c r="AG18">
        <v>0.77890000000000004</v>
      </c>
      <c r="AH18">
        <v>0.15920000000000001</v>
      </c>
      <c r="AI18">
        <v>0.88700000000000001</v>
      </c>
      <c r="AJ18">
        <v>0.52349999999999997</v>
      </c>
      <c r="AK18" s="27">
        <v>3.1800000000000002E-2</v>
      </c>
      <c r="AL18">
        <v>0.4118</v>
      </c>
      <c r="AM18">
        <v>0.17810000000000001</v>
      </c>
      <c r="AN18">
        <v>0.32519999999999999</v>
      </c>
      <c r="AO18">
        <v>0.96909999999999996</v>
      </c>
      <c r="AP18">
        <v>0.94020000000000004</v>
      </c>
      <c r="AQ18">
        <v>0.68810000000000004</v>
      </c>
      <c r="AR18">
        <v>0.93789999999999996</v>
      </c>
      <c r="AS18">
        <v>0.44119999999999998</v>
      </c>
      <c r="AT18">
        <v>0.12529999999999999</v>
      </c>
      <c r="AU18">
        <v>0.52829999999999999</v>
      </c>
      <c r="AV18">
        <v>0.19869999999999999</v>
      </c>
      <c r="AW18" s="27">
        <v>1.8599999999999998E-2</v>
      </c>
      <c r="AX18">
        <v>0.96250000000000002</v>
      </c>
      <c r="AY18">
        <v>0.35799999999999998</v>
      </c>
      <c r="AZ18">
        <v>0.13589999999999999</v>
      </c>
      <c r="BA18">
        <v>0.92230000000000001</v>
      </c>
      <c r="BB18">
        <v>0.79469999999999996</v>
      </c>
      <c r="BC18">
        <v>0.11119999999999999</v>
      </c>
      <c r="BD18">
        <v>0.77290000000000003</v>
      </c>
      <c r="BE18">
        <v>0.99909999999999999</v>
      </c>
      <c r="BF18">
        <v>0.82669999999999999</v>
      </c>
      <c r="BG18">
        <v>9.1300000000000006E-2</v>
      </c>
      <c r="BH18">
        <v>0.82099999999999995</v>
      </c>
      <c r="BI18">
        <v>0.64859999999999995</v>
      </c>
      <c r="BJ18">
        <v>0.85929999999999995</v>
      </c>
      <c r="BK18">
        <v>0.71779999999999999</v>
      </c>
      <c r="BL18">
        <v>0.1154</v>
      </c>
      <c r="BM18">
        <v>0.68689999999999996</v>
      </c>
      <c r="BN18">
        <v>0.35780000000000001</v>
      </c>
      <c r="BO18">
        <v>5.4399999999999997E-2</v>
      </c>
      <c r="BP18" s="27">
        <v>1.9599999999999999E-2</v>
      </c>
      <c r="BQ18">
        <v>0.99809999999999999</v>
      </c>
      <c r="BR18">
        <v>0.41660000000000003</v>
      </c>
      <c r="BS18" s="99" t="s">
        <v>374</v>
      </c>
      <c r="BT18">
        <v>0.98640000000000005</v>
      </c>
      <c r="BU18">
        <v>0.34939999999999999</v>
      </c>
      <c r="BV18">
        <v>0.1051</v>
      </c>
      <c r="BW18">
        <v>0.78010000000000002</v>
      </c>
      <c r="BX18">
        <v>0.95320000000000005</v>
      </c>
      <c r="BY18">
        <v>0.27710000000000001</v>
      </c>
      <c r="BZ18">
        <v>0.79649999999999999</v>
      </c>
      <c r="CA18" s="27">
        <v>4.9799999999999997E-2</v>
      </c>
      <c r="CB18">
        <v>0.1608</v>
      </c>
      <c r="CC18">
        <v>0.74180000000000001</v>
      </c>
      <c r="CD18">
        <v>0.36730000000000002</v>
      </c>
      <c r="CE18" s="27">
        <v>2.0799999999999999E-2</v>
      </c>
      <c r="CF18">
        <v>0.96950000000000003</v>
      </c>
      <c r="CG18">
        <v>0.45119999999999999</v>
      </c>
      <c r="CH18">
        <v>0.37459999999999999</v>
      </c>
      <c r="CI18">
        <v>0.71360000000000001</v>
      </c>
      <c r="CJ18">
        <v>0.71360000000000001</v>
      </c>
      <c r="CK18">
        <v>0.14219999999999999</v>
      </c>
      <c r="CL18">
        <v>0.85329999999999995</v>
      </c>
      <c r="CM18">
        <v>0.68799999999999994</v>
      </c>
      <c r="CN18">
        <v>0.47720000000000001</v>
      </c>
      <c r="CO18">
        <v>0.25700000000000001</v>
      </c>
      <c r="CP18">
        <v>6.3200000000000006E-2</v>
      </c>
      <c r="CQ18">
        <v>0.97270000000000001</v>
      </c>
      <c r="CR18">
        <v>0.98640000000000005</v>
      </c>
      <c r="CS18">
        <v>0.93569999999999998</v>
      </c>
      <c r="CT18">
        <v>0.33879999999999999</v>
      </c>
      <c r="CU18">
        <v>0.62229999999999996</v>
      </c>
      <c r="CV18">
        <v>0.82620000000000005</v>
      </c>
      <c r="CW18">
        <v>0.37680000000000002</v>
      </c>
      <c r="CX18">
        <v>0.18379999999999999</v>
      </c>
      <c r="CY18">
        <v>0.41489999999999999</v>
      </c>
    </row>
    <row r="20" spans="18:103" x14ac:dyDescent="0.25">
      <c r="T20" s="97" t="s">
        <v>264</v>
      </c>
      <c r="U20" s="97" t="s">
        <v>268</v>
      </c>
      <c r="V20" s="97" t="s">
        <v>269</v>
      </c>
      <c r="W20" s="97" t="s">
        <v>270</v>
      </c>
      <c r="X20" s="97" t="s">
        <v>271</v>
      </c>
      <c r="Y20" s="97" t="s">
        <v>272</v>
      </c>
      <c r="Z20" s="97" t="s">
        <v>273</v>
      </c>
      <c r="AA20" s="97" t="s">
        <v>274</v>
      </c>
      <c r="AB20" s="97" t="s">
        <v>275</v>
      </c>
      <c r="AC20" s="97" t="s">
        <v>295</v>
      </c>
      <c r="AD20" s="97" t="s">
        <v>298</v>
      </c>
      <c r="AE20" s="97" t="s">
        <v>299</v>
      </c>
      <c r="AF20" s="97" t="s">
        <v>300</v>
      </c>
      <c r="AG20" s="97" t="s">
        <v>320</v>
      </c>
      <c r="AH20" s="97" t="s">
        <v>321</v>
      </c>
      <c r="AI20" s="97" t="s">
        <v>322</v>
      </c>
      <c r="AJ20" s="97" t="s">
        <v>276</v>
      </c>
      <c r="AK20" s="97" t="s">
        <v>277</v>
      </c>
      <c r="AL20" s="97" t="s">
        <v>278</v>
      </c>
      <c r="AM20" s="97" t="s">
        <v>279</v>
      </c>
      <c r="AN20" s="97" t="s">
        <v>280</v>
      </c>
      <c r="AO20" s="97" t="s">
        <v>281</v>
      </c>
      <c r="AP20" s="97" t="s">
        <v>282</v>
      </c>
      <c r="AQ20" s="97" t="s">
        <v>283</v>
      </c>
      <c r="AR20" s="97" t="s">
        <v>305</v>
      </c>
      <c r="AS20" s="97" t="s">
        <v>306</v>
      </c>
      <c r="AT20" s="97" t="s">
        <v>307</v>
      </c>
      <c r="AU20" s="97" t="s">
        <v>308</v>
      </c>
      <c r="AV20" s="97" t="s">
        <v>336</v>
      </c>
      <c r="AW20" s="97" t="s">
        <v>337</v>
      </c>
      <c r="AX20" s="97" t="s">
        <v>338</v>
      </c>
      <c r="AY20">
        <v>23</v>
      </c>
      <c r="AZ20">
        <v>24</v>
      </c>
      <c r="BA20">
        <v>25</v>
      </c>
      <c r="BB20">
        <v>26</v>
      </c>
      <c r="BC20">
        <v>27</v>
      </c>
      <c r="BD20">
        <v>28</v>
      </c>
      <c r="BE20">
        <v>29</v>
      </c>
      <c r="BF20" s="97" t="s">
        <v>312</v>
      </c>
      <c r="BG20" s="97" t="s">
        <v>317</v>
      </c>
      <c r="BH20" s="97" t="s">
        <v>318</v>
      </c>
      <c r="BI20" s="97" t="s">
        <v>323</v>
      </c>
      <c r="BJ20" s="97" t="s">
        <v>364</v>
      </c>
      <c r="BK20" s="97" t="s">
        <v>365</v>
      </c>
      <c r="BL20" s="97" t="s">
        <v>313</v>
      </c>
      <c r="BM20" s="97" t="s">
        <v>319</v>
      </c>
      <c r="BN20" s="97" t="s">
        <v>314</v>
      </c>
      <c r="BO20" s="97" t="s">
        <v>343</v>
      </c>
      <c r="BP20" s="97" t="s">
        <v>344</v>
      </c>
      <c r="BQ20" s="97" t="s">
        <v>354</v>
      </c>
      <c r="BR20" s="97" t="s">
        <v>329</v>
      </c>
      <c r="BS20" s="97" t="s">
        <v>330</v>
      </c>
      <c r="BT20" s="97" t="s">
        <v>331</v>
      </c>
      <c r="BU20" s="97" t="s">
        <v>332</v>
      </c>
      <c r="BV20" s="97" t="s">
        <v>378</v>
      </c>
      <c r="BW20" s="97" t="s">
        <v>379</v>
      </c>
      <c r="BX20" s="97" t="s">
        <v>315</v>
      </c>
      <c r="BY20" s="97" t="s">
        <v>316</v>
      </c>
      <c r="BZ20" s="97" t="s">
        <v>340</v>
      </c>
      <c r="CA20" s="97" t="s">
        <v>341</v>
      </c>
      <c r="CB20" s="97" t="s">
        <v>342</v>
      </c>
      <c r="CC20" s="97" t="s">
        <v>347</v>
      </c>
      <c r="CD20" s="97" t="s">
        <v>351</v>
      </c>
      <c r="CE20" s="97" t="s">
        <v>352</v>
      </c>
      <c r="CF20" s="97" t="s">
        <v>353</v>
      </c>
      <c r="CG20" s="97" t="s">
        <v>391</v>
      </c>
      <c r="CH20" s="97" t="s">
        <v>397</v>
      </c>
      <c r="CI20" s="97" t="s">
        <v>324</v>
      </c>
      <c r="CJ20" s="97" t="s">
        <v>398</v>
      </c>
      <c r="CK20" s="97" t="s">
        <v>399</v>
      </c>
      <c r="CL20" s="97" t="s">
        <v>400</v>
      </c>
      <c r="CM20" s="97" t="s">
        <v>361</v>
      </c>
      <c r="CN20" s="97" t="s">
        <v>359</v>
      </c>
      <c r="CO20" s="97" t="s">
        <v>382</v>
      </c>
      <c r="CP20" s="97" t="s">
        <v>383</v>
      </c>
      <c r="CQ20" s="97" t="s">
        <v>402</v>
      </c>
      <c r="CR20" s="97" t="s">
        <v>407</v>
      </c>
    </row>
    <row r="21" spans="18:103" x14ac:dyDescent="0.25">
      <c r="R21" s="150" t="s">
        <v>115</v>
      </c>
      <c r="S21" s="115"/>
      <c r="T21" s="97" t="s">
        <v>309</v>
      </c>
      <c r="U21">
        <v>0.24460000000000001</v>
      </c>
      <c r="V21">
        <v>0.52800000000000002</v>
      </c>
      <c r="W21">
        <v>0.67020000000000002</v>
      </c>
      <c r="X21">
        <v>0.1195</v>
      </c>
      <c r="Y21">
        <v>0.97819999999999996</v>
      </c>
      <c r="Z21">
        <v>0.115</v>
      </c>
      <c r="AA21" s="27">
        <v>1.44E-2</v>
      </c>
      <c r="AB21">
        <v>0.7853</v>
      </c>
      <c r="AC21">
        <v>0.14580000000000001</v>
      </c>
      <c r="AD21">
        <v>0.25290000000000001</v>
      </c>
      <c r="AE21">
        <v>0.1535</v>
      </c>
      <c r="AF21">
        <v>0.98939999999999995</v>
      </c>
      <c r="AG21">
        <v>0.64780000000000004</v>
      </c>
      <c r="AH21">
        <v>0.80940000000000001</v>
      </c>
      <c r="AI21">
        <v>0.62480000000000002</v>
      </c>
      <c r="AJ21">
        <v>0.68700000000000006</v>
      </c>
      <c r="AK21">
        <v>0.4103</v>
      </c>
      <c r="AL21">
        <v>0.32490000000000002</v>
      </c>
      <c r="AM21">
        <v>0.4788</v>
      </c>
      <c r="AN21">
        <v>0.87490000000000001</v>
      </c>
      <c r="AO21">
        <v>0.20880000000000001</v>
      </c>
      <c r="AP21">
        <v>6.4100000000000004E-2</v>
      </c>
      <c r="AQ21">
        <v>5.9400000000000001E-2</v>
      </c>
      <c r="AR21">
        <v>0.77490000000000003</v>
      </c>
      <c r="AS21" s="27">
        <v>3.7999999999999999E-2</v>
      </c>
      <c r="AT21">
        <v>0.17860000000000001</v>
      </c>
      <c r="AU21">
        <v>0.97899999999999998</v>
      </c>
      <c r="AV21">
        <v>0.45069999999999999</v>
      </c>
      <c r="AW21">
        <v>0.68559999999999999</v>
      </c>
      <c r="AX21">
        <v>6.7299999999999999E-2</v>
      </c>
      <c r="AY21">
        <v>0.80630000000000002</v>
      </c>
      <c r="AZ21">
        <v>0.2843</v>
      </c>
      <c r="BA21">
        <v>0.95779999999999998</v>
      </c>
      <c r="BB21">
        <v>0.99160000000000004</v>
      </c>
      <c r="BC21">
        <v>0.25669999999999998</v>
      </c>
      <c r="BD21">
        <v>0.1119</v>
      </c>
      <c r="BE21">
        <v>0.6008</v>
      </c>
      <c r="BF21">
        <v>0.66149999999999998</v>
      </c>
      <c r="BG21">
        <v>0.1027</v>
      </c>
      <c r="BH21">
        <v>0.44900000000000001</v>
      </c>
      <c r="BI21">
        <v>0.95289999999999997</v>
      </c>
      <c r="BJ21">
        <v>0.48849999999999999</v>
      </c>
      <c r="BK21">
        <v>0.52180000000000004</v>
      </c>
      <c r="BL21">
        <v>0.83389999999999997</v>
      </c>
      <c r="BM21">
        <v>0.57279999999999998</v>
      </c>
      <c r="BN21">
        <v>0.9597</v>
      </c>
      <c r="BO21">
        <v>0.4511</v>
      </c>
      <c r="BP21">
        <v>0.96109999999999995</v>
      </c>
      <c r="BQ21">
        <v>0.59370000000000001</v>
      </c>
      <c r="BR21">
        <v>0.86670000000000003</v>
      </c>
      <c r="BS21">
        <v>0.97689999999999999</v>
      </c>
      <c r="BT21">
        <v>0.39560000000000001</v>
      </c>
      <c r="BU21">
        <v>0.89219999999999999</v>
      </c>
      <c r="BV21">
        <v>0.7863</v>
      </c>
      <c r="BW21">
        <v>0.4924</v>
      </c>
      <c r="BX21">
        <v>0.57350000000000001</v>
      </c>
      <c r="BY21">
        <v>5.2999999999999999E-2</v>
      </c>
      <c r="BZ21">
        <v>0.57350000000000001</v>
      </c>
      <c r="CA21">
        <v>0.37030000000000002</v>
      </c>
      <c r="CB21">
        <v>0.72799999999999998</v>
      </c>
      <c r="CC21">
        <v>0.42809999999999998</v>
      </c>
      <c r="CD21">
        <v>0.39989999999999998</v>
      </c>
      <c r="CE21">
        <v>0.22750000000000001</v>
      </c>
      <c r="CF21">
        <v>0.64219999999999999</v>
      </c>
      <c r="CG21">
        <v>0.78300000000000003</v>
      </c>
      <c r="CH21">
        <v>0.26500000000000001</v>
      </c>
      <c r="CI21">
        <v>0.87680000000000002</v>
      </c>
      <c r="CJ21">
        <v>0.60240000000000005</v>
      </c>
      <c r="CK21">
        <v>0.9466</v>
      </c>
      <c r="CL21">
        <v>0.97350000000000003</v>
      </c>
      <c r="CM21">
        <v>0.97140000000000004</v>
      </c>
      <c r="CN21">
        <v>0.98370000000000002</v>
      </c>
      <c r="CO21">
        <v>0.53569999999999995</v>
      </c>
      <c r="CP21">
        <v>0.95350000000000001</v>
      </c>
      <c r="CQ21">
        <v>0.9425</v>
      </c>
      <c r="CR21">
        <v>0.47520000000000001</v>
      </c>
    </row>
    <row r="22" spans="18:103" x14ac:dyDescent="0.25">
      <c r="R22" s="151"/>
      <c r="S22" s="115"/>
      <c r="T22" s="97" t="s">
        <v>310</v>
      </c>
      <c r="U22">
        <v>0.31819999999999998</v>
      </c>
      <c r="V22">
        <v>0.48180000000000001</v>
      </c>
      <c r="W22">
        <v>0.42959999999999998</v>
      </c>
      <c r="X22">
        <v>0.16850000000000001</v>
      </c>
      <c r="Y22">
        <v>0.89319999999999999</v>
      </c>
      <c r="Z22">
        <v>0.14299999999999999</v>
      </c>
      <c r="AA22" s="27">
        <v>1.6799999999999999E-2</v>
      </c>
      <c r="AB22">
        <v>0.62009999999999998</v>
      </c>
      <c r="AC22">
        <v>0.20899999999999999</v>
      </c>
      <c r="AD22">
        <v>0.31180000000000002</v>
      </c>
      <c r="AE22">
        <v>0.2457</v>
      </c>
      <c r="AF22">
        <v>0.99109999999999998</v>
      </c>
      <c r="AG22">
        <v>0.70420000000000005</v>
      </c>
      <c r="AH22">
        <v>0.87870000000000004</v>
      </c>
      <c r="AI22">
        <v>0.55500000000000005</v>
      </c>
      <c r="AJ22">
        <v>0.83750000000000002</v>
      </c>
      <c r="AK22">
        <v>0.3569</v>
      </c>
      <c r="AL22">
        <v>0.19550000000000001</v>
      </c>
      <c r="AM22">
        <v>0.54959999999999998</v>
      </c>
      <c r="AN22">
        <v>0.89680000000000004</v>
      </c>
      <c r="AO22">
        <v>0.26729999999999998</v>
      </c>
      <c r="AP22">
        <v>0.14929999999999999</v>
      </c>
      <c r="AQ22" s="27">
        <v>4.6899999999999997E-2</v>
      </c>
      <c r="AR22">
        <v>0.73740000000000006</v>
      </c>
      <c r="AS22" s="27">
        <v>1.5900000000000001E-2</v>
      </c>
      <c r="AT22">
        <v>0.29270000000000002</v>
      </c>
      <c r="AU22">
        <v>0.96830000000000005</v>
      </c>
      <c r="AV22">
        <v>0.53390000000000004</v>
      </c>
      <c r="AW22">
        <v>0.70679999999999998</v>
      </c>
      <c r="AX22">
        <v>0.11799999999999999</v>
      </c>
      <c r="AY22">
        <v>0.68189999999999995</v>
      </c>
      <c r="AZ22">
        <v>0.29649999999999999</v>
      </c>
      <c r="BA22">
        <v>0.9506</v>
      </c>
      <c r="BB22">
        <v>0.95760000000000001</v>
      </c>
      <c r="BC22">
        <v>0.26319999999999999</v>
      </c>
      <c r="BD22">
        <v>0.26269999999999999</v>
      </c>
      <c r="BE22">
        <v>0.63470000000000004</v>
      </c>
      <c r="BF22">
        <v>0.6179</v>
      </c>
      <c r="BG22">
        <v>5.5199999999999999E-2</v>
      </c>
      <c r="BH22">
        <v>0.46789999999999998</v>
      </c>
      <c r="BI22">
        <v>0.91</v>
      </c>
      <c r="BJ22">
        <v>0.29649999999999999</v>
      </c>
      <c r="BK22">
        <v>0.62839999999999996</v>
      </c>
      <c r="BL22">
        <v>0.57199999999999995</v>
      </c>
      <c r="BM22">
        <v>0.40089999999999998</v>
      </c>
      <c r="BN22">
        <v>0.88829999999999998</v>
      </c>
      <c r="BO22">
        <v>0.39219999999999999</v>
      </c>
      <c r="BP22">
        <v>0.9083</v>
      </c>
      <c r="BQ22">
        <v>0.35010000000000002</v>
      </c>
      <c r="BR22">
        <v>0.85189999999999999</v>
      </c>
      <c r="BS22">
        <v>0.93559999999999999</v>
      </c>
      <c r="BT22">
        <v>0.36120000000000002</v>
      </c>
      <c r="BU22">
        <v>0.83350000000000002</v>
      </c>
      <c r="BV22">
        <v>0.66800000000000004</v>
      </c>
      <c r="BW22">
        <v>0.59140000000000004</v>
      </c>
      <c r="BX22">
        <v>0.67090000000000005</v>
      </c>
      <c r="BY22">
        <v>0.13320000000000001</v>
      </c>
      <c r="BZ22">
        <v>0.47620000000000001</v>
      </c>
      <c r="CA22">
        <v>0.41660000000000003</v>
      </c>
      <c r="CB22">
        <v>0.8004</v>
      </c>
      <c r="CC22">
        <v>0.45550000000000002</v>
      </c>
      <c r="CD22">
        <v>0.78920000000000001</v>
      </c>
      <c r="CE22">
        <v>0.27229999999999999</v>
      </c>
      <c r="CF22">
        <v>0.72540000000000004</v>
      </c>
      <c r="CG22">
        <v>0.88</v>
      </c>
      <c r="CH22">
        <v>0.46110000000000001</v>
      </c>
      <c r="CI22">
        <v>0.87090000000000001</v>
      </c>
      <c r="CJ22">
        <v>0.60409999999999997</v>
      </c>
      <c r="CK22">
        <v>0.94879999999999998</v>
      </c>
      <c r="CL22">
        <v>0.9375</v>
      </c>
      <c r="CM22">
        <v>0.98629999999999995</v>
      </c>
      <c r="CN22">
        <v>0.92949999999999999</v>
      </c>
      <c r="CO22">
        <v>0.44390000000000002</v>
      </c>
      <c r="CP22">
        <v>0.9536</v>
      </c>
      <c r="CQ22">
        <v>0.93240000000000001</v>
      </c>
      <c r="CR22">
        <v>0.43930000000000002</v>
      </c>
    </row>
    <row r="23" spans="18:103" x14ac:dyDescent="0.25">
      <c r="R23" s="152"/>
      <c r="S23" s="115"/>
      <c r="T23" s="97" t="s">
        <v>311</v>
      </c>
      <c r="U23">
        <v>0.46910000000000002</v>
      </c>
      <c r="V23">
        <v>0.38979999999999998</v>
      </c>
      <c r="W23">
        <v>0.46060000000000001</v>
      </c>
      <c r="X23">
        <v>0.1799</v>
      </c>
      <c r="Y23">
        <v>0.88939999999999997</v>
      </c>
      <c r="Z23">
        <v>0.25459999999999999</v>
      </c>
      <c r="AA23" s="27">
        <v>2.0400000000000001E-2</v>
      </c>
      <c r="AB23">
        <v>0.6069</v>
      </c>
      <c r="AC23">
        <v>0.21390000000000001</v>
      </c>
      <c r="AD23">
        <v>0.27629999999999999</v>
      </c>
      <c r="AE23">
        <v>0.26050000000000001</v>
      </c>
      <c r="AF23">
        <v>0.9879</v>
      </c>
      <c r="AG23">
        <v>0.73060000000000003</v>
      </c>
      <c r="AH23">
        <v>0.88009999999999999</v>
      </c>
      <c r="AI23">
        <v>0.5857</v>
      </c>
      <c r="AJ23">
        <v>0.85250000000000004</v>
      </c>
      <c r="AK23">
        <v>0.41589999999999999</v>
      </c>
      <c r="AL23">
        <v>0.18340000000000001</v>
      </c>
      <c r="AM23">
        <v>0.57679999999999998</v>
      </c>
      <c r="AN23">
        <v>0.89290000000000003</v>
      </c>
      <c r="AO23">
        <v>0.44679999999999997</v>
      </c>
      <c r="AP23">
        <v>0.2064</v>
      </c>
      <c r="AQ23">
        <v>5.4600000000000003E-2</v>
      </c>
      <c r="AR23">
        <v>0.72840000000000005</v>
      </c>
      <c r="AS23" s="27">
        <v>1.8499999999999999E-2</v>
      </c>
      <c r="AT23">
        <v>0.37340000000000001</v>
      </c>
      <c r="AU23">
        <v>0.95409999999999995</v>
      </c>
      <c r="AV23">
        <v>0.65600000000000003</v>
      </c>
      <c r="AW23">
        <v>0.75960000000000005</v>
      </c>
      <c r="AX23">
        <v>0.14910000000000001</v>
      </c>
      <c r="AY23">
        <v>0.64429999999999998</v>
      </c>
      <c r="AZ23">
        <v>0.2535</v>
      </c>
      <c r="BA23">
        <v>0.93320000000000003</v>
      </c>
      <c r="BB23">
        <v>0.9496</v>
      </c>
      <c r="BC23">
        <v>0.24260000000000001</v>
      </c>
      <c r="BD23">
        <v>0.27810000000000001</v>
      </c>
      <c r="BE23">
        <v>0.71450000000000002</v>
      </c>
      <c r="BF23">
        <v>0.57699999999999996</v>
      </c>
      <c r="BG23">
        <v>5.8900000000000001E-2</v>
      </c>
      <c r="BH23">
        <v>0.45779999999999998</v>
      </c>
      <c r="BI23">
        <v>0.87519999999999998</v>
      </c>
      <c r="BJ23">
        <v>0.31209999999999999</v>
      </c>
      <c r="BK23">
        <v>0.56910000000000005</v>
      </c>
      <c r="BL23">
        <v>0.5</v>
      </c>
      <c r="BM23">
        <v>0.37019999999999997</v>
      </c>
      <c r="BN23">
        <v>0.86929999999999996</v>
      </c>
      <c r="BO23">
        <v>0.55710000000000004</v>
      </c>
      <c r="BP23">
        <v>0.91820000000000002</v>
      </c>
      <c r="BQ23">
        <v>0.32519999999999999</v>
      </c>
      <c r="BR23">
        <v>0.84589999999999999</v>
      </c>
      <c r="BS23">
        <v>0.89690000000000003</v>
      </c>
      <c r="BT23">
        <v>0.2752</v>
      </c>
      <c r="BU23">
        <v>0.86929999999999996</v>
      </c>
      <c r="BV23">
        <v>0.62660000000000005</v>
      </c>
      <c r="BW23">
        <v>0.60470000000000002</v>
      </c>
      <c r="BX23">
        <v>0.58250000000000002</v>
      </c>
      <c r="BY23">
        <v>0.1232</v>
      </c>
      <c r="BZ23">
        <v>0.54900000000000004</v>
      </c>
      <c r="CA23">
        <v>0.40279999999999999</v>
      </c>
      <c r="CB23">
        <v>0.72809999999999997</v>
      </c>
      <c r="CC23">
        <v>0.35849999999999999</v>
      </c>
      <c r="CD23">
        <v>0.71579999999999999</v>
      </c>
      <c r="CE23">
        <v>0.36109999999999998</v>
      </c>
      <c r="CF23">
        <v>0.78800000000000003</v>
      </c>
      <c r="CG23">
        <v>0.89249999999999996</v>
      </c>
      <c r="CH23">
        <v>0.42580000000000001</v>
      </c>
      <c r="CI23">
        <v>0.8569</v>
      </c>
      <c r="CJ23">
        <v>0.5625</v>
      </c>
      <c r="CK23">
        <v>0.93259999999999998</v>
      </c>
      <c r="CL23">
        <v>0.9194</v>
      </c>
      <c r="CM23">
        <v>0.97170000000000001</v>
      </c>
      <c r="CN23">
        <v>0.93149999999999999</v>
      </c>
      <c r="CO23">
        <v>0.46039999999999998</v>
      </c>
      <c r="CP23">
        <v>0.8911</v>
      </c>
      <c r="CQ23">
        <v>0.92079999999999995</v>
      </c>
      <c r="CR23">
        <v>0.46329999999999999</v>
      </c>
    </row>
    <row r="24" spans="18:103" x14ac:dyDescent="0.25">
      <c r="BO24">
        <v>67</v>
      </c>
      <c r="BP24">
        <v>68</v>
      </c>
      <c r="BQ24">
        <v>69</v>
      </c>
      <c r="BR24" s="97" t="s">
        <v>392</v>
      </c>
      <c r="BS24" s="97" t="s">
        <v>393</v>
      </c>
      <c r="BT24" s="97" t="s">
        <v>394</v>
      </c>
      <c r="BU24" s="97" t="s">
        <v>395</v>
      </c>
      <c r="BV24" s="97" t="s">
        <v>396</v>
      </c>
      <c r="BW24" s="97" t="s">
        <v>412</v>
      </c>
      <c r="BX24" s="97" t="s">
        <v>401</v>
      </c>
      <c r="BY24">
        <v>79</v>
      </c>
      <c r="BZ24" s="97" t="s">
        <v>403</v>
      </c>
      <c r="CA24" s="97" t="s">
        <v>404</v>
      </c>
      <c r="CB24" s="97" t="s">
        <v>405</v>
      </c>
      <c r="CC24" s="97" t="s">
        <v>406</v>
      </c>
      <c r="CD24" s="97" t="s">
        <v>427</v>
      </c>
      <c r="CE24" s="97" t="s">
        <v>428</v>
      </c>
      <c r="CF24">
        <v>89</v>
      </c>
      <c r="CG24" s="97" t="s">
        <v>403</v>
      </c>
    </row>
    <row r="25" spans="18:103" x14ac:dyDescent="0.25">
      <c r="BO25">
        <v>0.17430000000000001</v>
      </c>
      <c r="BP25">
        <v>0.45889999999999997</v>
      </c>
      <c r="BQ25">
        <v>0.26619999999999999</v>
      </c>
      <c r="BR25">
        <v>0.1789</v>
      </c>
      <c r="BS25">
        <v>0.74990000000000001</v>
      </c>
      <c r="BT25">
        <v>0.88900000000000001</v>
      </c>
      <c r="BU25">
        <v>0.70320000000000005</v>
      </c>
      <c r="BV25">
        <v>0.86470000000000002</v>
      </c>
      <c r="BW25">
        <v>0.77600000000000002</v>
      </c>
      <c r="BX25">
        <v>0.22620000000000001</v>
      </c>
      <c r="BY25">
        <v>0.37019999999999997</v>
      </c>
      <c r="BZ25">
        <v>0.33019999999999999</v>
      </c>
      <c r="CA25">
        <v>0.87719999999999998</v>
      </c>
      <c r="CB25">
        <v>0.28339999999999999</v>
      </c>
      <c r="CC25">
        <v>0.98440000000000005</v>
      </c>
      <c r="CD25">
        <v>0.4007</v>
      </c>
      <c r="CE25">
        <v>0.20219999999999999</v>
      </c>
    </row>
    <row r="26" spans="18:103" x14ac:dyDescent="0.25">
      <c r="BO26">
        <v>0.13370000000000001</v>
      </c>
      <c r="BP26">
        <v>0.27050000000000002</v>
      </c>
      <c r="BQ26">
        <v>0.2286</v>
      </c>
      <c r="BR26">
        <v>0.21970000000000001</v>
      </c>
      <c r="BS26">
        <v>0.65110000000000001</v>
      </c>
      <c r="BT26">
        <v>0.86140000000000005</v>
      </c>
      <c r="BU26">
        <v>0.77029999999999998</v>
      </c>
      <c r="BV26">
        <v>0.87119999999999997</v>
      </c>
      <c r="BW26">
        <v>0.82689999999999997</v>
      </c>
      <c r="BX26">
        <v>0.47720000000000001</v>
      </c>
      <c r="BY26">
        <v>0.44769999999999999</v>
      </c>
      <c r="BZ26">
        <v>0.25850000000000001</v>
      </c>
      <c r="CA26">
        <v>0.9012</v>
      </c>
      <c r="CB26">
        <v>0.28970000000000001</v>
      </c>
      <c r="CC26">
        <v>0.97770000000000001</v>
      </c>
      <c r="CD26">
        <v>0.45119999999999999</v>
      </c>
      <c r="CE26">
        <v>0.1918</v>
      </c>
    </row>
    <row r="27" spans="18:103" x14ac:dyDescent="0.25">
      <c r="BO27">
        <v>0.27539999999999998</v>
      </c>
      <c r="BP27">
        <v>0.25190000000000001</v>
      </c>
      <c r="BQ27">
        <v>0.21490000000000001</v>
      </c>
      <c r="BR27">
        <v>0.27929999999999999</v>
      </c>
      <c r="BS27">
        <v>0.62450000000000006</v>
      </c>
      <c r="BT27">
        <v>0.86970000000000003</v>
      </c>
      <c r="BU27">
        <v>0.80049999999999999</v>
      </c>
      <c r="BV27">
        <v>0.87250000000000005</v>
      </c>
      <c r="BW27">
        <v>0.76019999999999999</v>
      </c>
      <c r="BX27">
        <v>0.4647</v>
      </c>
      <c r="BY27">
        <v>0.53359999999999996</v>
      </c>
      <c r="BZ27">
        <v>0.27850000000000003</v>
      </c>
      <c r="CA27">
        <v>0.91120000000000001</v>
      </c>
      <c r="CB27">
        <v>0.39739999999999998</v>
      </c>
      <c r="CC27">
        <v>0.96489999999999998</v>
      </c>
      <c r="CD27">
        <v>0.53220000000000001</v>
      </c>
      <c r="CE27">
        <v>0.24540000000000001</v>
      </c>
    </row>
    <row r="29" spans="18:103" x14ac:dyDescent="0.25">
      <c r="T29" s="97" t="s">
        <v>264</v>
      </c>
      <c r="U29" s="97" t="s">
        <v>268</v>
      </c>
      <c r="V29" s="97" t="s">
        <v>269</v>
      </c>
      <c r="W29" s="97" t="s">
        <v>270</v>
      </c>
      <c r="X29" s="97" t="s">
        <v>271</v>
      </c>
      <c r="Y29" s="97" t="s">
        <v>272</v>
      </c>
      <c r="Z29" s="97" t="s">
        <v>273</v>
      </c>
      <c r="AA29" s="97" t="s">
        <v>274</v>
      </c>
      <c r="AB29" s="97" t="s">
        <v>275</v>
      </c>
      <c r="AC29" s="97" t="s">
        <v>295</v>
      </c>
      <c r="AD29" s="97" t="s">
        <v>298</v>
      </c>
      <c r="AE29" s="97" t="s">
        <v>299</v>
      </c>
      <c r="AF29" s="97" t="s">
        <v>300</v>
      </c>
      <c r="AG29" s="97" t="s">
        <v>276</v>
      </c>
      <c r="AH29" s="97" t="s">
        <v>277</v>
      </c>
      <c r="AI29" s="97" t="s">
        <v>278</v>
      </c>
      <c r="AJ29" s="97" t="s">
        <v>279</v>
      </c>
      <c r="AK29" s="97" t="s">
        <v>280</v>
      </c>
      <c r="AL29" s="97" t="s">
        <v>281</v>
      </c>
      <c r="AM29" s="97" t="s">
        <v>282</v>
      </c>
      <c r="AN29" s="97" t="s">
        <v>283</v>
      </c>
      <c r="AO29" s="97" t="s">
        <v>305</v>
      </c>
      <c r="AP29" s="97" t="s">
        <v>306</v>
      </c>
      <c r="AQ29" s="97" t="s">
        <v>307</v>
      </c>
      <c r="AR29" s="97" t="s">
        <v>308</v>
      </c>
      <c r="AS29" s="97" t="s">
        <v>284</v>
      </c>
      <c r="AT29" s="97" t="s">
        <v>285</v>
      </c>
      <c r="AU29" s="97" t="s">
        <v>286</v>
      </c>
      <c r="AV29" s="97" t="s">
        <v>287</v>
      </c>
      <c r="AW29" s="97" t="s">
        <v>302</v>
      </c>
      <c r="AX29" s="97" t="s">
        <v>303</v>
      </c>
      <c r="AY29" s="97" t="s">
        <v>304</v>
      </c>
      <c r="AZ29" s="97" t="s">
        <v>312</v>
      </c>
      <c r="BA29" s="97" t="s">
        <v>317</v>
      </c>
      <c r="BB29" s="97" t="s">
        <v>318</v>
      </c>
      <c r="BC29" s="97" t="s">
        <v>323</v>
      </c>
      <c r="BD29">
        <v>34</v>
      </c>
      <c r="BE29">
        <v>35</v>
      </c>
      <c r="BF29">
        <v>36</v>
      </c>
      <c r="BG29">
        <v>37</v>
      </c>
      <c r="BH29">
        <v>38</v>
      </c>
      <c r="BI29">
        <v>39</v>
      </c>
      <c r="BJ29" s="97" t="s">
        <v>329</v>
      </c>
      <c r="BK29" s="97" t="s">
        <v>330</v>
      </c>
      <c r="BL29" s="97" t="s">
        <v>331</v>
      </c>
      <c r="BM29" s="97" t="s">
        <v>332</v>
      </c>
      <c r="BN29" s="97" t="s">
        <v>315</v>
      </c>
      <c r="BO29" s="97" t="s">
        <v>316</v>
      </c>
      <c r="BP29" s="97" t="s">
        <v>340</v>
      </c>
      <c r="BQ29" s="97" t="s">
        <v>341</v>
      </c>
      <c r="BR29" s="97" t="s">
        <v>342</v>
      </c>
      <c r="BS29" s="97" t="s">
        <v>347</v>
      </c>
      <c r="BT29" s="97" t="s">
        <v>351</v>
      </c>
      <c r="BU29" s="97" t="s">
        <v>352</v>
      </c>
      <c r="BV29" s="97" t="s">
        <v>353</v>
      </c>
    </row>
    <row r="30" spans="18:103" x14ac:dyDescent="0.25">
      <c r="R30" s="150" t="s">
        <v>121</v>
      </c>
      <c r="S30" s="115"/>
      <c r="T30" s="97" t="s">
        <v>288</v>
      </c>
      <c r="U30">
        <v>0.8427</v>
      </c>
      <c r="V30">
        <v>0.45469999999999999</v>
      </c>
      <c r="W30">
        <v>0.49490000000000001</v>
      </c>
      <c r="X30">
        <v>0.40679999999999999</v>
      </c>
      <c r="Y30">
        <v>0.92979999999999996</v>
      </c>
      <c r="Z30">
        <v>0.95020000000000004</v>
      </c>
      <c r="AA30">
        <v>0.3206</v>
      </c>
      <c r="AB30">
        <v>0.48349999999999999</v>
      </c>
      <c r="AC30">
        <v>0.8891</v>
      </c>
      <c r="AD30">
        <v>0.52910000000000001</v>
      </c>
      <c r="AE30">
        <v>0.71260000000000001</v>
      </c>
      <c r="AF30">
        <v>0.10879999999999999</v>
      </c>
      <c r="AG30">
        <v>0.70099999999999996</v>
      </c>
      <c r="AH30">
        <v>0.69720000000000004</v>
      </c>
      <c r="AI30">
        <v>0.74380000000000002</v>
      </c>
      <c r="AJ30">
        <v>0.89939999999999998</v>
      </c>
      <c r="AK30">
        <v>0.63490000000000002</v>
      </c>
      <c r="AL30">
        <v>0.8377</v>
      </c>
      <c r="AM30">
        <v>0.40310000000000001</v>
      </c>
      <c r="AN30">
        <v>0.93959999999999999</v>
      </c>
      <c r="AO30">
        <v>0.66520000000000001</v>
      </c>
      <c r="AP30">
        <v>0.86919999999999997</v>
      </c>
      <c r="AQ30">
        <v>0.67010000000000003</v>
      </c>
      <c r="AR30">
        <v>0.1472</v>
      </c>
      <c r="AS30">
        <v>0.27339999999999998</v>
      </c>
      <c r="AT30">
        <v>0.58189999999999997</v>
      </c>
      <c r="AU30">
        <v>9.69E-2</v>
      </c>
      <c r="AV30">
        <v>0.26079999999999998</v>
      </c>
      <c r="AW30">
        <v>0.2104</v>
      </c>
      <c r="AX30">
        <v>0.51190000000000002</v>
      </c>
      <c r="AY30">
        <v>0.93820000000000003</v>
      </c>
      <c r="AZ30">
        <v>0.438</v>
      </c>
      <c r="BA30">
        <v>0.53169999999999995</v>
      </c>
      <c r="BB30">
        <v>0.97899999999999998</v>
      </c>
      <c r="BC30">
        <v>9.11E-2</v>
      </c>
      <c r="BD30">
        <v>0.48649999999999999</v>
      </c>
      <c r="BE30">
        <v>0.69989999999999997</v>
      </c>
      <c r="BF30">
        <v>0.91990000000000005</v>
      </c>
      <c r="BG30">
        <v>0.97889999999999999</v>
      </c>
      <c r="BH30">
        <v>0.60519999999999996</v>
      </c>
      <c r="BI30">
        <v>0.64149999999999996</v>
      </c>
      <c r="BJ30">
        <v>0.40749999999999997</v>
      </c>
      <c r="BK30">
        <v>0.69350000000000001</v>
      </c>
      <c r="BL30">
        <v>0.65739999999999998</v>
      </c>
      <c r="BM30">
        <v>7.0800000000000002E-2</v>
      </c>
      <c r="BN30">
        <v>6.2799999999999995E-2</v>
      </c>
      <c r="BO30">
        <v>0.20519999999999999</v>
      </c>
      <c r="BP30">
        <v>0.80049999999999999</v>
      </c>
      <c r="BQ30">
        <v>0.36840000000000001</v>
      </c>
      <c r="BR30">
        <v>0.2571</v>
      </c>
      <c r="BS30">
        <v>0.50819999999999999</v>
      </c>
      <c r="BT30">
        <v>0.5202</v>
      </c>
      <c r="BU30">
        <v>0.68710000000000004</v>
      </c>
      <c r="BV30">
        <v>8.9099999999999999E-2</v>
      </c>
    </row>
    <row r="31" spans="18:103" x14ac:dyDescent="0.25">
      <c r="R31" s="151"/>
      <c r="S31" s="115"/>
      <c r="T31" s="97" t="s">
        <v>289</v>
      </c>
      <c r="U31">
        <v>0.82240000000000002</v>
      </c>
      <c r="V31">
        <v>0.4259</v>
      </c>
      <c r="W31">
        <v>0.55689999999999995</v>
      </c>
      <c r="X31">
        <v>0.49990000000000001</v>
      </c>
      <c r="Y31">
        <v>0.871</v>
      </c>
      <c r="Z31">
        <v>0.96020000000000005</v>
      </c>
      <c r="AA31">
        <v>0.55030000000000001</v>
      </c>
      <c r="AB31">
        <v>0.46829999999999999</v>
      </c>
      <c r="AC31">
        <v>0.76900000000000002</v>
      </c>
      <c r="AD31">
        <v>0.58589999999999998</v>
      </c>
      <c r="AE31">
        <v>0.65539999999999998</v>
      </c>
      <c r="AF31">
        <v>9.6100000000000005E-2</v>
      </c>
      <c r="AG31">
        <v>0.7016</v>
      </c>
      <c r="AH31">
        <v>0.72019999999999995</v>
      </c>
      <c r="AI31">
        <v>0.82120000000000004</v>
      </c>
      <c r="AJ31">
        <v>0.82210000000000005</v>
      </c>
      <c r="AK31">
        <v>0.65190000000000003</v>
      </c>
      <c r="AL31">
        <v>0.80079999999999996</v>
      </c>
      <c r="AM31">
        <v>0.44090000000000001</v>
      </c>
      <c r="AN31">
        <v>0.96540000000000004</v>
      </c>
      <c r="AO31">
        <v>0.59319999999999995</v>
      </c>
      <c r="AP31">
        <v>0.87319999999999998</v>
      </c>
      <c r="AQ31">
        <v>0.66869999999999996</v>
      </c>
      <c r="AR31">
        <v>0.1231</v>
      </c>
      <c r="AS31">
        <v>0.25480000000000003</v>
      </c>
      <c r="AT31">
        <v>0.61809999999999998</v>
      </c>
      <c r="AU31">
        <v>0.10580000000000001</v>
      </c>
      <c r="AV31">
        <v>0.29170000000000001</v>
      </c>
      <c r="AW31">
        <v>0.25269999999999998</v>
      </c>
      <c r="AX31">
        <v>0.4985</v>
      </c>
      <c r="AY31">
        <v>0.95720000000000005</v>
      </c>
      <c r="AZ31">
        <v>0.40500000000000003</v>
      </c>
      <c r="BA31">
        <v>0.48359999999999997</v>
      </c>
      <c r="BB31">
        <v>0.97460000000000002</v>
      </c>
      <c r="BC31">
        <v>0.15890000000000001</v>
      </c>
      <c r="BD31">
        <v>0.32</v>
      </c>
      <c r="BE31">
        <v>0.62239999999999995</v>
      </c>
      <c r="BF31">
        <v>0.86760000000000004</v>
      </c>
      <c r="BG31">
        <v>0.97099999999999997</v>
      </c>
      <c r="BH31">
        <v>0.56520000000000004</v>
      </c>
      <c r="BI31">
        <v>0.73709999999999998</v>
      </c>
      <c r="BJ31">
        <v>0.57179999999999997</v>
      </c>
      <c r="BK31">
        <v>0.62960000000000005</v>
      </c>
      <c r="BL31">
        <v>0.62890000000000001</v>
      </c>
      <c r="BM31" s="27">
        <v>4.7800000000000002E-2</v>
      </c>
      <c r="BN31">
        <v>9.6299999999999997E-2</v>
      </c>
      <c r="BO31">
        <v>0.27489999999999998</v>
      </c>
      <c r="BP31">
        <v>0.71799999999999997</v>
      </c>
      <c r="BQ31">
        <v>0.4259</v>
      </c>
      <c r="BR31">
        <v>0.17080000000000001</v>
      </c>
      <c r="BS31">
        <v>0.29010000000000002</v>
      </c>
      <c r="BT31">
        <v>0.52429999999999999</v>
      </c>
      <c r="BU31">
        <v>0.69740000000000002</v>
      </c>
      <c r="BV31">
        <v>0.1249</v>
      </c>
    </row>
    <row r="32" spans="18:103" x14ac:dyDescent="0.25">
      <c r="R32" s="152"/>
      <c r="S32" s="115"/>
      <c r="T32" s="97" t="s">
        <v>290</v>
      </c>
      <c r="U32">
        <v>0.81240000000000001</v>
      </c>
      <c r="V32">
        <v>0.30769999999999997</v>
      </c>
      <c r="W32">
        <v>0.5</v>
      </c>
      <c r="X32">
        <v>0.46300000000000002</v>
      </c>
      <c r="Y32">
        <v>0.88500000000000001</v>
      </c>
      <c r="Z32">
        <v>0.93089999999999995</v>
      </c>
      <c r="AA32">
        <v>0.40639999999999998</v>
      </c>
      <c r="AB32">
        <v>0.46489999999999998</v>
      </c>
      <c r="AC32">
        <v>0.70309999999999995</v>
      </c>
      <c r="AD32">
        <v>0.74209999999999998</v>
      </c>
      <c r="AE32">
        <v>0.76949999999999996</v>
      </c>
      <c r="AF32">
        <v>0.10589999999999999</v>
      </c>
      <c r="AG32">
        <v>0.59430000000000005</v>
      </c>
      <c r="AH32">
        <v>0.62250000000000005</v>
      </c>
      <c r="AI32">
        <v>0.86029999999999995</v>
      </c>
      <c r="AJ32">
        <v>0.84160000000000001</v>
      </c>
      <c r="AK32">
        <v>0.5998</v>
      </c>
      <c r="AL32">
        <v>0.83040000000000003</v>
      </c>
      <c r="AM32">
        <v>0.42830000000000001</v>
      </c>
      <c r="AN32">
        <v>0.93979999999999997</v>
      </c>
      <c r="AO32">
        <v>0.57099999999999995</v>
      </c>
      <c r="AP32">
        <v>0.87229999999999996</v>
      </c>
      <c r="AQ32">
        <v>0.57030000000000003</v>
      </c>
      <c r="AR32">
        <v>0.14149999999999999</v>
      </c>
      <c r="AS32">
        <v>0.37519999999999998</v>
      </c>
      <c r="AT32">
        <v>0.63219999999999998</v>
      </c>
      <c r="AU32">
        <v>9.4899999999999998E-2</v>
      </c>
      <c r="AV32">
        <v>0.30869999999999997</v>
      </c>
      <c r="AW32">
        <v>0.25740000000000002</v>
      </c>
      <c r="AX32">
        <v>0.55489999999999995</v>
      </c>
      <c r="AY32">
        <v>0.94640000000000002</v>
      </c>
      <c r="AZ32">
        <v>0.47810000000000002</v>
      </c>
      <c r="BA32">
        <v>0.55020000000000002</v>
      </c>
      <c r="BB32">
        <v>0.95550000000000002</v>
      </c>
      <c r="BC32">
        <v>0.19850000000000001</v>
      </c>
      <c r="BD32">
        <v>0.44829999999999998</v>
      </c>
      <c r="BE32">
        <v>0.72619999999999996</v>
      </c>
      <c r="BF32">
        <v>0.83540000000000003</v>
      </c>
      <c r="BG32">
        <v>0.97350000000000003</v>
      </c>
      <c r="BH32">
        <v>0.56399999999999995</v>
      </c>
      <c r="BI32">
        <v>0.7238</v>
      </c>
      <c r="BJ32">
        <v>0.48</v>
      </c>
      <c r="BK32">
        <v>0.53210000000000002</v>
      </c>
      <c r="BL32">
        <v>0.6099</v>
      </c>
      <c r="BM32">
        <v>6.2100000000000002E-2</v>
      </c>
      <c r="BN32">
        <v>9.1499999999999998E-2</v>
      </c>
      <c r="BO32">
        <v>0.27950000000000003</v>
      </c>
      <c r="BP32">
        <v>0.82350000000000001</v>
      </c>
      <c r="BQ32">
        <v>0.39589999999999997</v>
      </c>
      <c r="BR32">
        <v>0.25090000000000001</v>
      </c>
      <c r="BS32">
        <v>0.47820000000000001</v>
      </c>
      <c r="BT32">
        <v>0.51490000000000002</v>
      </c>
      <c r="BU32">
        <v>0.75229999999999997</v>
      </c>
      <c r="BV32">
        <v>0.19670000000000001</v>
      </c>
      <c r="BY32" s="97"/>
    </row>
    <row r="33" spans="48:83" x14ac:dyDescent="0.25">
      <c r="AV33">
        <v>56</v>
      </c>
      <c r="AW33">
        <v>57</v>
      </c>
      <c r="AX33">
        <v>58</v>
      </c>
      <c r="AY33">
        <v>59</v>
      </c>
      <c r="AZ33" s="97" t="s">
        <v>361</v>
      </c>
      <c r="BA33" s="97" t="s">
        <v>359</v>
      </c>
      <c r="BB33" s="97" t="s">
        <v>382</v>
      </c>
      <c r="BC33" s="97" t="s">
        <v>383</v>
      </c>
      <c r="BD33">
        <v>67</v>
      </c>
      <c r="BE33">
        <v>68</v>
      </c>
      <c r="BF33">
        <v>69</v>
      </c>
      <c r="BG33" s="97" t="s">
        <v>392</v>
      </c>
      <c r="BH33" s="97" t="s">
        <v>393</v>
      </c>
      <c r="BI33" s="97" t="s">
        <v>394</v>
      </c>
      <c r="BJ33" s="97" t="s">
        <v>395</v>
      </c>
      <c r="BK33" s="97" t="s">
        <v>401</v>
      </c>
      <c r="BL33">
        <v>79</v>
      </c>
      <c r="BM33" s="97" t="s">
        <v>403</v>
      </c>
      <c r="BN33" s="97" t="s">
        <v>404</v>
      </c>
      <c r="BO33" s="97" t="s">
        <v>405</v>
      </c>
      <c r="BP33" s="97" t="s">
        <v>406</v>
      </c>
      <c r="BQ33">
        <v>89</v>
      </c>
      <c r="BR33" s="97" t="s">
        <v>409</v>
      </c>
      <c r="BS33" s="97" t="s">
        <v>410</v>
      </c>
      <c r="BT33" s="97" t="s">
        <v>411</v>
      </c>
      <c r="BU33" s="97" t="s">
        <v>419</v>
      </c>
      <c r="BV33" s="97" t="s">
        <v>408</v>
      </c>
      <c r="BW33" s="97" t="s">
        <v>421</v>
      </c>
      <c r="BX33" s="97" t="s">
        <v>422</v>
      </c>
      <c r="BY33" s="97" t="s">
        <v>423</v>
      </c>
      <c r="BZ33" s="97" t="s">
        <v>424</v>
      </c>
      <c r="CA33" s="97" t="s">
        <v>425</v>
      </c>
      <c r="CB33" s="97" t="s">
        <v>426</v>
      </c>
      <c r="CC33" s="97" t="s">
        <v>429</v>
      </c>
      <c r="CD33" s="97" t="s">
        <v>430</v>
      </c>
      <c r="CE33" s="97" t="s">
        <v>431</v>
      </c>
    </row>
    <row r="34" spans="48:83" x14ac:dyDescent="0.25">
      <c r="AV34">
        <v>0.51049999999999995</v>
      </c>
      <c r="AW34">
        <v>0.18770000000000001</v>
      </c>
      <c r="AX34">
        <v>0.30099999999999999</v>
      </c>
      <c r="AY34">
        <v>0.25829999999999997</v>
      </c>
      <c r="AZ34">
        <v>0.64459999999999995</v>
      </c>
      <c r="BA34">
        <v>0.56569999999999998</v>
      </c>
      <c r="BB34">
        <v>0.5837</v>
      </c>
      <c r="BC34" s="27">
        <v>1.84E-2</v>
      </c>
      <c r="BD34">
        <v>0.77829999999999999</v>
      </c>
      <c r="BE34">
        <v>0.43230000000000002</v>
      </c>
      <c r="BF34">
        <v>0.96940000000000004</v>
      </c>
      <c r="BG34">
        <v>0.76290000000000002</v>
      </c>
      <c r="BH34">
        <v>0.59770000000000001</v>
      </c>
      <c r="BI34">
        <v>0.55979999999999996</v>
      </c>
      <c r="BJ34">
        <v>5.6000000000000001E-2</v>
      </c>
      <c r="BK34">
        <v>0.52710000000000001</v>
      </c>
      <c r="BL34">
        <v>0.95040000000000002</v>
      </c>
      <c r="BM34">
        <v>0.7893</v>
      </c>
      <c r="BN34">
        <v>0.88759999999999994</v>
      </c>
      <c r="BO34">
        <v>0.76749999999999996</v>
      </c>
      <c r="BP34" s="27">
        <v>7.1999999999999998E-3</v>
      </c>
      <c r="BQ34">
        <v>0.52470000000000006</v>
      </c>
      <c r="BR34">
        <v>0.3947</v>
      </c>
      <c r="BS34">
        <v>0.77569999999999995</v>
      </c>
      <c r="BT34">
        <v>0.14030000000000001</v>
      </c>
      <c r="BU34" s="27">
        <v>1.7500000000000002E-2</v>
      </c>
      <c r="BV34">
        <v>0.8448</v>
      </c>
      <c r="BW34">
        <v>0.85260000000000002</v>
      </c>
      <c r="BX34">
        <v>0.74009999999999998</v>
      </c>
      <c r="BY34">
        <v>0.20660000000000001</v>
      </c>
      <c r="BZ34">
        <v>0.31490000000000001</v>
      </c>
      <c r="CA34">
        <v>0.69179999999999997</v>
      </c>
      <c r="CB34">
        <v>8.8999999999999996E-2</v>
      </c>
      <c r="CC34">
        <v>0.48830000000000001</v>
      </c>
      <c r="CD34">
        <v>0.1694</v>
      </c>
      <c r="CE34" s="27">
        <v>4.5999999999999999E-3</v>
      </c>
    </row>
    <row r="35" spans="48:83" x14ac:dyDescent="0.25">
      <c r="AV35">
        <v>0.55610000000000004</v>
      </c>
      <c r="AW35">
        <v>0.24079999999999999</v>
      </c>
      <c r="AX35">
        <v>0.2054</v>
      </c>
      <c r="AY35">
        <v>0.49230000000000002</v>
      </c>
      <c r="AZ35">
        <v>0.65559999999999996</v>
      </c>
      <c r="BA35">
        <v>0.5181</v>
      </c>
      <c r="BB35">
        <v>0.63470000000000004</v>
      </c>
      <c r="BC35" s="27">
        <v>3.1399999999999997E-2</v>
      </c>
      <c r="BD35">
        <v>0.81110000000000004</v>
      </c>
      <c r="BE35">
        <v>0.46889999999999998</v>
      </c>
      <c r="BF35">
        <v>0.94410000000000005</v>
      </c>
      <c r="BG35">
        <v>0.77680000000000005</v>
      </c>
      <c r="BH35">
        <v>0.64470000000000005</v>
      </c>
      <c r="BI35">
        <v>0.52239999999999998</v>
      </c>
      <c r="BJ35">
        <v>7.3700000000000002E-2</v>
      </c>
      <c r="BK35">
        <v>0.51870000000000005</v>
      </c>
      <c r="BL35">
        <v>0.93969999999999998</v>
      </c>
      <c r="BM35">
        <v>0.752</v>
      </c>
      <c r="BN35">
        <v>0.875</v>
      </c>
      <c r="BO35">
        <v>0.71879999999999999</v>
      </c>
      <c r="BP35" s="27">
        <v>1.09E-2</v>
      </c>
      <c r="BQ35">
        <v>0.53080000000000005</v>
      </c>
      <c r="BR35">
        <v>0.39129999999999998</v>
      </c>
      <c r="BS35">
        <v>0.77859999999999996</v>
      </c>
      <c r="BT35">
        <v>0.19400000000000001</v>
      </c>
      <c r="BU35">
        <v>4.1399999999999999E-2</v>
      </c>
      <c r="BV35">
        <v>0.85650000000000004</v>
      </c>
      <c r="BW35">
        <v>0.85319999999999996</v>
      </c>
      <c r="BX35">
        <v>0.62180000000000002</v>
      </c>
      <c r="BY35">
        <v>0.2465</v>
      </c>
      <c r="BZ35">
        <v>0.26050000000000001</v>
      </c>
      <c r="CA35">
        <v>0.67469999999999997</v>
      </c>
      <c r="CB35">
        <v>0.16039999999999999</v>
      </c>
      <c r="CC35">
        <v>0.46929999999999999</v>
      </c>
      <c r="CD35">
        <v>0.12970000000000001</v>
      </c>
      <c r="CE35" s="27">
        <v>1.4800000000000001E-2</v>
      </c>
    </row>
    <row r="36" spans="48:83" x14ac:dyDescent="0.25">
      <c r="AV36">
        <v>0.59130000000000005</v>
      </c>
      <c r="AW36">
        <v>0.26050000000000001</v>
      </c>
      <c r="AX36">
        <v>0.31950000000000001</v>
      </c>
      <c r="AY36">
        <v>0.30719999999999997</v>
      </c>
      <c r="AZ36">
        <v>0.60629999999999995</v>
      </c>
      <c r="BA36">
        <v>0.43009999999999998</v>
      </c>
      <c r="BB36">
        <v>0.60940000000000005</v>
      </c>
      <c r="BC36">
        <v>6.5600000000000006E-2</v>
      </c>
      <c r="BD36">
        <v>0.73380000000000001</v>
      </c>
      <c r="BE36">
        <v>0.38229999999999997</v>
      </c>
      <c r="BF36">
        <v>0.90749999999999997</v>
      </c>
      <c r="BG36">
        <v>0.74029999999999996</v>
      </c>
      <c r="BH36">
        <v>0.59199999999999997</v>
      </c>
      <c r="BI36">
        <v>0.78169999999999995</v>
      </c>
      <c r="BJ36">
        <v>0.1419</v>
      </c>
      <c r="BK36">
        <v>0.56059999999999999</v>
      </c>
      <c r="BL36">
        <v>0.90039999999999998</v>
      </c>
      <c r="BM36">
        <v>0.73360000000000003</v>
      </c>
      <c r="BN36">
        <v>0.74790000000000001</v>
      </c>
      <c r="BO36">
        <v>0.70879999999999999</v>
      </c>
      <c r="BP36" s="27">
        <v>9.5999999999999992E-3</v>
      </c>
      <c r="BQ36">
        <v>0.52910000000000001</v>
      </c>
      <c r="BR36">
        <v>0.37880000000000003</v>
      </c>
      <c r="BS36">
        <v>0.62860000000000005</v>
      </c>
      <c r="BT36">
        <v>0.1638</v>
      </c>
      <c r="BU36">
        <v>9.2100000000000001E-2</v>
      </c>
      <c r="BV36">
        <v>0.80789999999999995</v>
      </c>
      <c r="BW36">
        <v>0.80169999999999997</v>
      </c>
      <c r="BX36">
        <v>0.56569999999999998</v>
      </c>
      <c r="BY36">
        <v>0.5</v>
      </c>
      <c r="BZ36">
        <v>0.3957</v>
      </c>
      <c r="CA36">
        <v>0.7077</v>
      </c>
      <c r="CB36">
        <v>0.16120000000000001</v>
      </c>
      <c r="CC36">
        <v>0.55000000000000004</v>
      </c>
      <c r="CD36">
        <v>0.11269999999999999</v>
      </c>
      <c r="CE36" s="27">
        <v>2.75E-2</v>
      </c>
    </row>
    <row r="66" spans="18:82" x14ac:dyDescent="0.25">
      <c r="BZ66" s="111"/>
    </row>
    <row r="67" spans="18:82" x14ac:dyDescent="0.25">
      <c r="T67" t="s">
        <v>449</v>
      </c>
      <c r="AS67" t="s">
        <v>516</v>
      </c>
      <c r="BC67" t="s">
        <v>516</v>
      </c>
      <c r="BM67" t="s">
        <v>517</v>
      </c>
    </row>
    <row r="68" spans="18:82" x14ac:dyDescent="0.25">
      <c r="AS68" t="s">
        <v>515</v>
      </c>
      <c r="AT68" t="s">
        <v>514</v>
      </c>
      <c r="BC68" t="s">
        <v>520</v>
      </c>
      <c r="BD68" t="s">
        <v>512</v>
      </c>
      <c r="BM68" t="s">
        <v>522</v>
      </c>
      <c r="BQ68" t="s">
        <v>514</v>
      </c>
    </row>
    <row r="69" spans="18:82" x14ac:dyDescent="0.25">
      <c r="T69" s="97" t="s">
        <v>264</v>
      </c>
      <c r="U69" s="97" t="s">
        <v>268</v>
      </c>
      <c r="V69" s="97" t="s">
        <v>269</v>
      </c>
      <c r="W69" s="97" t="s">
        <v>270</v>
      </c>
      <c r="X69" s="97" t="s">
        <v>271</v>
      </c>
      <c r="Y69" s="97" t="s">
        <v>272</v>
      </c>
      <c r="Z69" s="97" t="s">
        <v>276</v>
      </c>
      <c r="AA69" s="97" t="s">
        <v>277</v>
      </c>
      <c r="AB69" s="97" t="s">
        <v>278</v>
      </c>
      <c r="AC69" s="97" t="s">
        <v>279</v>
      </c>
      <c r="AD69" s="97" t="s">
        <v>280</v>
      </c>
      <c r="AE69" s="97" t="s">
        <v>284</v>
      </c>
      <c r="AF69" s="97" t="s">
        <v>285</v>
      </c>
      <c r="AG69" s="97" t="s">
        <v>286</v>
      </c>
      <c r="AH69" s="97" t="s">
        <v>287</v>
      </c>
      <c r="AI69" s="97" t="s">
        <v>313</v>
      </c>
      <c r="AJ69" s="97" t="s">
        <v>319</v>
      </c>
      <c r="AK69" s="97" t="s">
        <v>314</v>
      </c>
      <c r="AL69">
        <v>45</v>
      </c>
      <c r="AM69">
        <v>46</v>
      </c>
      <c r="AN69">
        <v>56</v>
      </c>
      <c r="AS69" t="s">
        <v>519</v>
      </c>
      <c r="AT69" t="s">
        <v>437</v>
      </c>
      <c r="AU69" t="s">
        <v>438</v>
      </c>
      <c r="AV69" t="s">
        <v>439</v>
      </c>
      <c r="AW69" t="s">
        <v>441</v>
      </c>
      <c r="BC69" t="s">
        <v>519</v>
      </c>
      <c r="BD69" t="s">
        <v>437</v>
      </c>
      <c r="BE69" t="s">
        <v>438</v>
      </c>
      <c r="BF69" t="s">
        <v>439</v>
      </c>
      <c r="BG69" t="s">
        <v>441</v>
      </c>
      <c r="BM69" t="s">
        <v>519</v>
      </c>
      <c r="BN69" t="s">
        <v>437</v>
      </c>
      <c r="BO69" t="s">
        <v>438</v>
      </c>
      <c r="BP69" t="s">
        <v>439</v>
      </c>
      <c r="BQ69" t="s">
        <v>441</v>
      </c>
    </row>
    <row r="70" spans="18:82" x14ac:dyDescent="0.25">
      <c r="R70" s="189" t="s">
        <v>111</v>
      </c>
      <c r="S70" t="s">
        <v>433</v>
      </c>
      <c r="T70">
        <v>0.41310000000000002</v>
      </c>
      <c r="U70">
        <v>0.3876</v>
      </c>
      <c r="V70">
        <v>0.51659999999999995</v>
      </c>
      <c r="W70">
        <v>0.4763</v>
      </c>
      <c r="X70">
        <v>0.45929999999999999</v>
      </c>
      <c r="Y70">
        <v>0.46760000000000002</v>
      </c>
      <c r="Z70">
        <v>0.38350000000000001</v>
      </c>
      <c r="AA70">
        <v>0.45179999999999998</v>
      </c>
      <c r="AB70">
        <v>0.40610000000000002</v>
      </c>
      <c r="AC70">
        <v>0.52380000000000004</v>
      </c>
      <c r="AD70">
        <v>0.53939999999999999</v>
      </c>
      <c r="AE70">
        <v>0.41539999999999999</v>
      </c>
      <c r="AF70">
        <v>0.49170000000000003</v>
      </c>
      <c r="AG70">
        <v>0.25690000000000002</v>
      </c>
      <c r="AH70">
        <v>0.41239999999999999</v>
      </c>
      <c r="AI70">
        <v>0.43540000000000001</v>
      </c>
      <c r="AJ70">
        <v>0.45779999999999998</v>
      </c>
      <c r="AK70">
        <v>0.40870000000000001</v>
      </c>
      <c r="AL70">
        <v>0.60580000000000001</v>
      </c>
      <c r="AM70">
        <v>0.60589999999999999</v>
      </c>
      <c r="AN70">
        <v>0.55689999999999995</v>
      </c>
      <c r="AS70" t="s">
        <v>433</v>
      </c>
      <c r="AT70">
        <v>0.69930000000000003</v>
      </c>
      <c r="AU70">
        <v>0.70199999999999996</v>
      </c>
      <c r="AV70">
        <v>2.8999999999999998E-3</v>
      </c>
      <c r="AW70" s="16">
        <f>(AU70-AT70)/AT70</f>
        <v>3.8610038610037531E-3</v>
      </c>
      <c r="BC70" t="s">
        <v>433</v>
      </c>
      <c r="BD70">
        <v>0.14530000000000001</v>
      </c>
      <c r="BE70">
        <v>0.24349999999999999</v>
      </c>
      <c r="BF70">
        <v>1.5299999999999999E-2</v>
      </c>
      <c r="BG70" s="16">
        <f>(BE70-BD70)/BD70</f>
        <v>0.67584308327598053</v>
      </c>
      <c r="BM70" t="s">
        <v>433</v>
      </c>
      <c r="BN70">
        <v>0.63600000000000001</v>
      </c>
      <c r="BO70">
        <v>0.64710000000000001</v>
      </c>
      <c r="BP70">
        <v>0</v>
      </c>
      <c r="BQ70" s="16">
        <f>(BO70-BN70)/BN70</f>
        <v>1.7452830188679241E-2</v>
      </c>
      <c r="CD70" s="16"/>
    </row>
    <row r="71" spans="18:82" x14ac:dyDescent="0.25">
      <c r="R71" s="189"/>
      <c r="S71" t="s">
        <v>434</v>
      </c>
      <c r="T71">
        <v>0.34820000000000001</v>
      </c>
      <c r="U71">
        <v>0.31609999999999999</v>
      </c>
      <c r="V71">
        <v>0.4592</v>
      </c>
      <c r="W71">
        <v>0.43630000000000002</v>
      </c>
      <c r="X71">
        <v>0.28170000000000001</v>
      </c>
      <c r="Y71">
        <v>0.48980000000000001</v>
      </c>
      <c r="Z71">
        <v>0.30009999999999998</v>
      </c>
      <c r="AA71">
        <v>0.40949999999999998</v>
      </c>
      <c r="AB71">
        <v>0.3508</v>
      </c>
      <c r="AC71">
        <v>0.37940000000000002</v>
      </c>
      <c r="AD71">
        <v>0.51729999999999998</v>
      </c>
      <c r="AE71">
        <v>0.3629</v>
      </c>
      <c r="AF71">
        <v>0.42630000000000001</v>
      </c>
      <c r="AG71">
        <v>0.24079999999999999</v>
      </c>
      <c r="AH71">
        <v>0.4335</v>
      </c>
      <c r="AI71">
        <v>0.43149999999999999</v>
      </c>
      <c r="AJ71">
        <v>0.36380000000000001</v>
      </c>
      <c r="AK71">
        <v>0.44950000000000001</v>
      </c>
      <c r="AL71">
        <v>0.54069999999999996</v>
      </c>
      <c r="AM71">
        <v>0.62150000000000005</v>
      </c>
      <c r="AN71">
        <v>0.60170000000000001</v>
      </c>
      <c r="AS71" t="s">
        <v>434</v>
      </c>
      <c r="AT71">
        <v>0.318</v>
      </c>
      <c r="AU71">
        <v>0.32579999999999998</v>
      </c>
      <c r="AV71">
        <v>1.5E-3</v>
      </c>
      <c r="AW71" s="16">
        <f>(AU71-AT71)/AT71</f>
        <v>2.4528301886792371E-2</v>
      </c>
      <c r="BC71" t="s">
        <v>434</v>
      </c>
      <c r="BD71">
        <v>0.14530000000000001</v>
      </c>
      <c r="BE71">
        <v>0.24349999999999999</v>
      </c>
      <c r="BF71">
        <v>1.5299999999999999E-2</v>
      </c>
      <c r="BG71" s="16">
        <f>(BE71-BD71)/BD71</f>
        <v>0.67584308327598053</v>
      </c>
      <c r="BM71" t="s">
        <v>434</v>
      </c>
      <c r="BN71">
        <v>0.63600000000000001</v>
      </c>
      <c r="BO71">
        <v>0.64710000000000001</v>
      </c>
      <c r="BP71">
        <v>0</v>
      </c>
      <c r="BQ71" s="16">
        <f>(BO71-BN71)/BN71</f>
        <v>1.7452830188679241E-2</v>
      </c>
      <c r="CD71" s="16"/>
    </row>
    <row r="72" spans="18:82" x14ac:dyDescent="0.25">
      <c r="R72" s="189"/>
      <c r="S72" s="97" t="s">
        <v>435</v>
      </c>
      <c r="T72">
        <v>0.67490000000000006</v>
      </c>
      <c r="U72">
        <v>0.93789999999999996</v>
      </c>
      <c r="V72">
        <v>0.78749999999999998</v>
      </c>
      <c r="W72">
        <v>0.55610000000000004</v>
      </c>
      <c r="X72">
        <v>0.61619999999999997</v>
      </c>
      <c r="Y72">
        <v>0.78200000000000003</v>
      </c>
      <c r="Z72">
        <v>0.49659999999999999</v>
      </c>
      <c r="AA72">
        <v>0.19470000000000001</v>
      </c>
      <c r="AB72">
        <v>0.3528</v>
      </c>
      <c r="AC72">
        <v>0.95709999999999995</v>
      </c>
      <c r="AD72">
        <v>0.73029999999999995</v>
      </c>
      <c r="AE72">
        <v>0.36349999999999999</v>
      </c>
      <c r="AF72">
        <v>0.88200000000000001</v>
      </c>
      <c r="AG72">
        <v>0.48320000000000002</v>
      </c>
      <c r="AH72">
        <v>0.52659999999999996</v>
      </c>
      <c r="AI72">
        <v>0.49709999999999999</v>
      </c>
      <c r="AJ72">
        <v>0.89700000000000002</v>
      </c>
      <c r="AK72">
        <v>8.1299999999999997E-2</v>
      </c>
      <c r="AL72">
        <v>0.86729999999999996</v>
      </c>
      <c r="AM72">
        <v>0.71140000000000003</v>
      </c>
      <c r="AN72">
        <v>0.9677</v>
      </c>
      <c r="AS72" s="97" t="s">
        <v>435</v>
      </c>
      <c r="AT72">
        <v>0.54769999999999996</v>
      </c>
      <c r="AU72">
        <v>0.56489999999999996</v>
      </c>
      <c r="AV72">
        <v>2.8999999999999998E-3</v>
      </c>
      <c r="AW72" s="16">
        <f>(AU72-AT72)/AT72</f>
        <v>3.1404053313857941E-2</v>
      </c>
      <c r="BC72" s="97" t="s">
        <v>435</v>
      </c>
      <c r="BD72">
        <v>0.46729999999999999</v>
      </c>
      <c r="BE72">
        <v>0.48799999999999999</v>
      </c>
      <c r="BF72" s="83">
        <v>0.36820000000000003</v>
      </c>
      <c r="BG72" s="16">
        <f>(BE72-BD72)/BD72</f>
        <v>4.4297025465439753E-2</v>
      </c>
      <c r="BM72" s="97" t="s">
        <v>435</v>
      </c>
      <c r="BN72">
        <v>0.63600000000000001</v>
      </c>
      <c r="BO72">
        <v>0.64710000000000001</v>
      </c>
      <c r="BP72" s="83">
        <v>0</v>
      </c>
      <c r="BQ72" s="16">
        <f>(BO72-BN72)/BN72</f>
        <v>1.7452830188679241E-2</v>
      </c>
      <c r="BZ72" s="97"/>
      <c r="CC72" s="83"/>
      <c r="CD72" s="16"/>
    </row>
    <row r="73" spans="18:82" x14ac:dyDescent="0.25">
      <c r="R73" s="189"/>
      <c r="S73" t="s">
        <v>436</v>
      </c>
      <c r="T73">
        <v>0.40410000000000001</v>
      </c>
      <c r="U73">
        <v>0.39560000000000001</v>
      </c>
      <c r="V73">
        <v>0.49869999999999998</v>
      </c>
      <c r="W73">
        <v>0.45960000000000001</v>
      </c>
      <c r="X73">
        <v>0.31219999999999998</v>
      </c>
      <c r="Y73">
        <v>0.51039999999999996</v>
      </c>
      <c r="Z73">
        <v>0.3458</v>
      </c>
      <c r="AA73">
        <v>0.4279</v>
      </c>
      <c r="AB73">
        <v>0.38500000000000001</v>
      </c>
      <c r="AC73">
        <v>0.4385</v>
      </c>
      <c r="AD73">
        <v>0.53459999999999996</v>
      </c>
      <c r="AE73">
        <v>0.39090000000000003</v>
      </c>
      <c r="AF73">
        <v>0.45579999999999998</v>
      </c>
      <c r="AG73">
        <v>0.29199999999999998</v>
      </c>
      <c r="AH73">
        <v>0.43099999999999999</v>
      </c>
      <c r="AI73">
        <v>0.44469999999999998</v>
      </c>
      <c r="AJ73">
        <v>0.40620000000000001</v>
      </c>
      <c r="AK73">
        <v>0.4471</v>
      </c>
      <c r="AL73">
        <v>0.56489999999999996</v>
      </c>
      <c r="AM73">
        <v>0.61160000000000003</v>
      </c>
      <c r="AN73">
        <v>0.62629999999999997</v>
      </c>
      <c r="AS73" t="s">
        <v>436</v>
      </c>
      <c r="AT73">
        <v>0.37590000000000001</v>
      </c>
      <c r="AU73">
        <v>0.38590000000000002</v>
      </c>
      <c r="AV73">
        <v>1.5E-3</v>
      </c>
      <c r="AW73" s="16">
        <f>(AU73-AT73)/AT73</f>
        <v>2.6602819898909308E-2</v>
      </c>
      <c r="BC73" t="s">
        <v>436</v>
      </c>
      <c r="BD73">
        <v>0.16719999999999999</v>
      </c>
      <c r="BE73">
        <v>0.2681</v>
      </c>
      <c r="BF73">
        <v>2.2499999999999999E-2</v>
      </c>
      <c r="BG73" s="16">
        <f>(BE73-BD73)/BD73</f>
        <v>0.60346889952153127</v>
      </c>
      <c r="BM73" t="s">
        <v>436</v>
      </c>
      <c r="BN73">
        <v>0.63600000000000001</v>
      </c>
      <c r="BO73">
        <v>0.64710000000000001</v>
      </c>
      <c r="BP73">
        <v>0</v>
      </c>
      <c r="BQ73" s="16">
        <f>(BO73-BN73)/BN73</f>
        <v>1.7452830188679241E-2</v>
      </c>
      <c r="CD73" s="16"/>
    </row>
    <row r="74" spans="18:82" x14ac:dyDescent="0.25">
      <c r="R74" s="114"/>
      <c r="AS74" s="116" t="s">
        <v>517</v>
      </c>
      <c r="AW74" s="16"/>
      <c r="BC74" s="116" t="s">
        <v>517</v>
      </c>
      <c r="BG74" s="16"/>
      <c r="BN74" t="s">
        <v>513</v>
      </c>
      <c r="BZ74" t="s">
        <v>521</v>
      </c>
    </row>
    <row r="75" spans="18:82" x14ac:dyDescent="0.25">
      <c r="AS75" t="s">
        <v>515</v>
      </c>
      <c r="AT75" t="s">
        <v>514</v>
      </c>
      <c r="BC75" t="s">
        <v>515</v>
      </c>
      <c r="BD75" t="s">
        <v>512</v>
      </c>
      <c r="BN75" t="s">
        <v>511</v>
      </c>
      <c r="BO75" t="s">
        <v>512</v>
      </c>
      <c r="BQ75" t="s">
        <v>518</v>
      </c>
      <c r="BZ75" t="s">
        <v>511</v>
      </c>
      <c r="CA75" t="s">
        <v>514</v>
      </c>
      <c r="CC75" t="s">
        <v>515</v>
      </c>
    </row>
    <row r="76" spans="18:82" x14ac:dyDescent="0.25">
      <c r="T76" s="97" t="s">
        <v>264</v>
      </c>
      <c r="U76" s="97" t="s">
        <v>268</v>
      </c>
      <c r="V76" s="97" t="s">
        <v>269</v>
      </c>
      <c r="W76" s="97" t="s">
        <v>270</v>
      </c>
      <c r="X76" s="97" t="s">
        <v>271</v>
      </c>
      <c r="Y76" s="97" t="s">
        <v>272</v>
      </c>
      <c r="Z76" s="97" t="s">
        <v>273</v>
      </c>
      <c r="AA76" s="97" t="s">
        <v>274</v>
      </c>
      <c r="AB76" s="97" t="s">
        <v>275</v>
      </c>
      <c r="AC76" s="97" t="s">
        <v>295</v>
      </c>
      <c r="AD76" s="97" t="s">
        <v>276</v>
      </c>
      <c r="AE76" s="97" t="s">
        <v>277</v>
      </c>
      <c r="AF76" s="97" t="s">
        <v>278</v>
      </c>
      <c r="AG76" s="97" t="s">
        <v>279</v>
      </c>
      <c r="AH76" s="97" t="s">
        <v>280</v>
      </c>
      <c r="AI76" s="97" t="s">
        <v>281</v>
      </c>
      <c r="AJ76" s="97" t="s">
        <v>282</v>
      </c>
      <c r="AK76" s="97" t="s">
        <v>283</v>
      </c>
      <c r="AL76" s="97" t="s">
        <v>305</v>
      </c>
      <c r="AM76" s="97" t="s">
        <v>284</v>
      </c>
      <c r="AN76">
        <v>24</v>
      </c>
      <c r="AO76" s="97" t="s">
        <v>286</v>
      </c>
      <c r="AP76">
        <v>26</v>
      </c>
      <c r="AQ76" s="97" t="s">
        <v>302</v>
      </c>
      <c r="AT76" t="s">
        <v>437</v>
      </c>
      <c r="AU76" t="s">
        <v>438</v>
      </c>
      <c r="AV76" t="s">
        <v>439</v>
      </c>
      <c r="AW76" t="s">
        <v>441</v>
      </c>
      <c r="BD76" t="s">
        <v>437</v>
      </c>
      <c r="BE76" t="s">
        <v>438</v>
      </c>
      <c r="BF76" t="s">
        <v>439</v>
      </c>
      <c r="BG76" t="s">
        <v>441</v>
      </c>
      <c r="BO76" t="s">
        <v>437</v>
      </c>
      <c r="BP76" t="s">
        <v>438</v>
      </c>
      <c r="BQ76" t="s">
        <v>439</v>
      </c>
      <c r="BR76" t="s">
        <v>441</v>
      </c>
      <c r="CA76" t="s">
        <v>437</v>
      </c>
      <c r="CB76" t="s">
        <v>438</v>
      </c>
      <c r="CC76" t="s">
        <v>439</v>
      </c>
      <c r="CD76" t="s">
        <v>441</v>
      </c>
    </row>
    <row r="77" spans="18:82" ht="15" customHeight="1" x14ac:dyDescent="0.25">
      <c r="R77" s="188" t="s">
        <v>110</v>
      </c>
      <c r="S77" t="s">
        <v>433</v>
      </c>
      <c r="T77">
        <v>0.87080000000000002</v>
      </c>
      <c r="U77">
        <v>0.55189999999999995</v>
      </c>
      <c r="V77">
        <v>0.97970000000000002</v>
      </c>
      <c r="W77">
        <v>0.40579999999999999</v>
      </c>
      <c r="X77">
        <v>0.34289999999999998</v>
      </c>
      <c r="Y77">
        <v>0.74839999999999995</v>
      </c>
      <c r="Z77">
        <v>0.73570000000000002</v>
      </c>
      <c r="AA77">
        <v>0.72389999999999999</v>
      </c>
      <c r="AB77">
        <v>0.85370000000000001</v>
      </c>
      <c r="AC77">
        <v>0.37980000000000003</v>
      </c>
      <c r="AD77">
        <v>0.66310000000000002</v>
      </c>
      <c r="AE77">
        <v>0.64739999999999998</v>
      </c>
      <c r="AF77">
        <v>0.67510000000000003</v>
      </c>
      <c r="AG77">
        <v>0.56159999999999999</v>
      </c>
      <c r="AH77">
        <v>0.42059999999999997</v>
      </c>
      <c r="AI77">
        <v>0.66020000000000001</v>
      </c>
      <c r="AJ77">
        <v>0.72109999999999996</v>
      </c>
      <c r="AK77">
        <v>0.52929999999999999</v>
      </c>
      <c r="AL77">
        <v>0.5</v>
      </c>
      <c r="AM77">
        <v>0.51380000000000003</v>
      </c>
      <c r="AN77">
        <v>0.45240000000000002</v>
      </c>
      <c r="AO77">
        <v>0.27950000000000003</v>
      </c>
      <c r="AP77">
        <v>0.51559999999999995</v>
      </c>
      <c r="AQ77">
        <v>0.57669999999999999</v>
      </c>
      <c r="AS77" t="s">
        <v>433</v>
      </c>
      <c r="AT77">
        <v>0.69930000000000003</v>
      </c>
      <c r="AU77">
        <v>0.70199999999999996</v>
      </c>
      <c r="AV77">
        <v>2.8999999999999998E-3</v>
      </c>
      <c r="AW77" s="16">
        <f>(AU77-AT77)/AT77</f>
        <v>3.8610038610037531E-3</v>
      </c>
      <c r="BC77" t="s">
        <v>433</v>
      </c>
      <c r="BD77">
        <v>0.38009999999999999</v>
      </c>
      <c r="BE77">
        <v>0.38500000000000001</v>
      </c>
      <c r="BF77">
        <v>0</v>
      </c>
      <c r="BG77" s="16">
        <f>(BE77-BD77)/BD77</f>
        <v>1.2891344383057132E-2</v>
      </c>
      <c r="BN77" t="s">
        <v>433</v>
      </c>
      <c r="BO77">
        <v>0.28139999999999998</v>
      </c>
      <c r="BP77">
        <v>0.30580000000000002</v>
      </c>
      <c r="BQ77">
        <v>2.2499999999999999E-2</v>
      </c>
      <c r="BR77" s="16">
        <f>(BP77-BO77)/BO77</f>
        <v>8.6709310589907732E-2</v>
      </c>
      <c r="BZ77" t="s">
        <v>433</v>
      </c>
      <c r="CA77">
        <v>0.3034</v>
      </c>
      <c r="CB77">
        <v>0.35</v>
      </c>
      <c r="CC77">
        <v>0</v>
      </c>
      <c r="CD77" s="16">
        <f>(CB77-CA77)/CA77</f>
        <v>0.15359261700725108</v>
      </c>
    </row>
    <row r="78" spans="18:82" x14ac:dyDescent="0.25">
      <c r="R78" s="188"/>
      <c r="S78" t="s">
        <v>434</v>
      </c>
      <c r="T78">
        <v>0.8952</v>
      </c>
      <c r="U78">
        <v>0.6008</v>
      </c>
      <c r="V78">
        <v>0.89200000000000002</v>
      </c>
      <c r="W78">
        <v>0.79679999999999995</v>
      </c>
      <c r="X78">
        <v>0.68789999999999996</v>
      </c>
      <c r="Y78">
        <v>0.63180000000000003</v>
      </c>
      <c r="Z78">
        <v>0.55279999999999996</v>
      </c>
      <c r="AA78">
        <v>0.8952</v>
      </c>
      <c r="AB78">
        <v>0.98650000000000004</v>
      </c>
      <c r="AC78">
        <v>0.35</v>
      </c>
      <c r="AD78">
        <v>0.7923</v>
      </c>
      <c r="AE78">
        <v>0.64370000000000005</v>
      </c>
      <c r="AF78">
        <v>0.58199999999999996</v>
      </c>
      <c r="AG78">
        <v>0.64249999999999996</v>
      </c>
      <c r="AH78">
        <v>0.34039999999999998</v>
      </c>
      <c r="AI78">
        <v>0.93059999999999998</v>
      </c>
      <c r="AJ78">
        <v>0.72629999999999995</v>
      </c>
      <c r="AK78">
        <v>0.159</v>
      </c>
      <c r="AL78">
        <v>0.50519999999999998</v>
      </c>
      <c r="AM78">
        <v>0.90510000000000002</v>
      </c>
      <c r="AN78">
        <v>0.83940000000000003</v>
      </c>
      <c r="AO78">
        <v>0.21859999999999999</v>
      </c>
      <c r="AP78">
        <v>0.70389999999999997</v>
      </c>
      <c r="AQ78">
        <v>0.74399999999999999</v>
      </c>
      <c r="AS78" t="s">
        <v>434</v>
      </c>
      <c r="AT78">
        <v>0.318</v>
      </c>
      <c r="AU78">
        <v>0.32579999999999998</v>
      </c>
      <c r="AV78">
        <v>1.5E-3</v>
      </c>
      <c r="AW78" s="16">
        <f>(AU78-AT78)/AT78</f>
        <v>2.4528301886792371E-2</v>
      </c>
      <c r="BC78" t="s">
        <v>434</v>
      </c>
      <c r="BD78">
        <v>0.38009999999999999</v>
      </c>
      <c r="BE78">
        <v>0.38500000000000001</v>
      </c>
      <c r="BF78">
        <v>0</v>
      </c>
      <c r="BG78" s="16">
        <f>(BE78-BD78)/BD78</f>
        <v>1.2891344383057132E-2</v>
      </c>
      <c r="BN78" t="s">
        <v>434</v>
      </c>
      <c r="BO78">
        <v>0.35449999999999998</v>
      </c>
      <c r="BP78">
        <v>0.3836</v>
      </c>
      <c r="BQ78">
        <v>8.9999999999999998E-4</v>
      </c>
      <c r="BR78" s="16">
        <f t="shared" ref="BR78:BR80" si="0">(BP78-BO78)/BO78</f>
        <v>8.2087447108603717E-2</v>
      </c>
      <c r="BZ78" t="s">
        <v>434</v>
      </c>
      <c r="CA78">
        <v>0.3034</v>
      </c>
      <c r="CB78">
        <v>0.35</v>
      </c>
      <c r="CC78">
        <v>0</v>
      </c>
      <c r="CD78" s="16">
        <f t="shared" ref="CD78:CD80" si="1">(CB78-CA78)/CA78</f>
        <v>0.15359261700725108</v>
      </c>
    </row>
    <row r="79" spans="18:82" x14ac:dyDescent="0.25">
      <c r="R79" s="188"/>
      <c r="S79" s="97" t="s">
        <v>435</v>
      </c>
      <c r="T79">
        <v>0.99870000000000003</v>
      </c>
      <c r="U79">
        <v>0.94720000000000004</v>
      </c>
      <c r="V79">
        <v>0.86129999999999995</v>
      </c>
      <c r="W79">
        <v>0.98980000000000001</v>
      </c>
      <c r="X79">
        <v>0.99080000000000001</v>
      </c>
      <c r="Y79">
        <v>0.96989999999999998</v>
      </c>
      <c r="Z79">
        <v>0.36909999999999998</v>
      </c>
      <c r="AA79">
        <v>0.58250000000000002</v>
      </c>
      <c r="AB79">
        <v>0.78890000000000005</v>
      </c>
      <c r="AC79">
        <v>0.46129999999999999</v>
      </c>
      <c r="AD79">
        <v>0.62780000000000002</v>
      </c>
      <c r="AE79">
        <v>0.65149999999999997</v>
      </c>
      <c r="AF79">
        <v>0.5897</v>
      </c>
      <c r="AG79">
        <v>0.53159999999999996</v>
      </c>
      <c r="AH79">
        <v>0.63470000000000004</v>
      </c>
      <c r="AI79">
        <v>0.67349999999999999</v>
      </c>
      <c r="AJ79">
        <v>0.66520000000000001</v>
      </c>
      <c r="AK79">
        <v>0.18740000000000001</v>
      </c>
      <c r="AL79">
        <v>0.49940000000000001</v>
      </c>
      <c r="AM79">
        <v>0.77500000000000002</v>
      </c>
      <c r="AN79">
        <v>0.75780000000000003</v>
      </c>
      <c r="AO79">
        <v>0.55479999999999996</v>
      </c>
      <c r="AP79">
        <v>0.82140000000000002</v>
      </c>
      <c r="AQ79">
        <v>0.58160000000000001</v>
      </c>
      <c r="AS79" s="97" t="s">
        <v>435</v>
      </c>
      <c r="AT79">
        <v>0.54769999999999996</v>
      </c>
      <c r="AU79">
        <v>0.56489999999999996</v>
      </c>
      <c r="AV79">
        <v>2.8999999999999998E-3</v>
      </c>
      <c r="AW79" s="16">
        <f>(AU79-AT79)/AT79</f>
        <v>3.1404053313857941E-2</v>
      </c>
      <c r="BC79" s="97" t="s">
        <v>435</v>
      </c>
      <c r="BD79">
        <v>0.38009999999999999</v>
      </c>
      <c r="BE79">
        <v>0.38500000000000001</v>
      </c>
      <c r="BF79">
        <v>0</v>
      </c>
      <c r="BG79" s="16">
        <f>(BE79-BD79)/BD79</f>
        <v>1.2891344383057132E-2</v>
      </c>
      <c r="BN79" s="97" t="s">
        <v>435</v>
      </c>
      <c r="BO79" s="83">
        <v>0.29289999999999999</v>
      </c>
      <c r="BP79" s="83">
        <v>0.30259999999999998</v>
      </c>
      <c r="BQ79" s="83">
        <v>0.13869999999999999</v>
      </c>
      <c r="BR79" s="105">
        <f t="shared" si="0"/>
        <v>3.3117104813929626E-2</v>
      </c>
      <c r="BZ79" s="97" t="s">
        <v>435</v>
      </c>
      <c r="CA79">
        <v>0.3034</v>
      </c>
      <c r="CB79">
        <v>0.35</v>
      </c>
      <c r="CC79">
        <v>0</v>
      </c>
      <c r="CD79" s="16">
        <f t="shared" si="1"/>
        <v>0.15359261700725108</v>
      </c>
    </row>
    <row r="80" spans="18:82" x14ac:dyDescent="0.25">
      <c r="R80" s="188"/>
      <c r="S80" t="s">
        <v>436</v>
      </c>
      <c r="T80">
        <v>0.98429999999999995</v>
      </c>
      <c r="U80">
        <v>0.74270000000000003</v>
      </c>
      <c r="V80">
        <v>0.84850000000000003</v>
      </c>
      <c r="W80">
        <v>0.97070000000000001</v>
      </c>
      <c r="X80">
        <v>0.91420000000000001</v>
      </c>
      <c r="Y80">
        <v>0.71630000000000005</v>
      </c>
      <c r="Z80">
        <v>0.45879999999999999</v>
      </c>
      <c r="AA80">
        <v>0.76490000000000002</v>
      </c>
      <c r="AB80">
        <v>0.85229999999999995</v>
      </c>
      <c r="AC80">
        <v>0.3659</v>
      </c>
      <c r="AD80">
        <v>0.56989999999999996</v>
      </c>
      <c r="AE80">
        <v>0.49690000000000001</v>
      </c>
      <c r="AF80">
        <v>0.46529999999999999</v>
      </c>
      <c r="AG80">
        <v>0.60589999999999999</v>
      </c>
      <c r="AH80">
        <v>0.40110000000000001</v>
      </c>
      <c r="AI80">
        <v>0.80720000000000003</v>
      </c>
      <c r="AJ80">
        <v>0.6361</v>
      </c>
      <c r="AK80">
        <v>0.1351</v>
      </c>
      <c r="AL80">
        <v>0.4844</v>
      </c>
      <c r="AM80">
        <v>0.73109999999999997</v>
      </c>
      <c r="AN80">
        <v>0.65629999999999999</v>
      </c>
      <c r="AO80">
        <v>0.31859999999999999</v>
      </c>
      <c r="AP80">
        <v>0.56210000000000004</v>
      </c>
      <c r="AQ80">
        <v>0.59670000000000001</v>
      </c>
      <c r="AS80" t="s">
        <v>436</v>
      </c>
      <c r="AT80">
        <v>0.37590000000000001</v>
      </c>
      <c r="AU80">
        <v>0.38590000000000002</v>
      </c>
      <c r="AV80">
        <v>1.5E-3</v>
      </c>
      <c r="AW80" s="16">
        <f>(AU80-AT80)/AT80</f>
        <v>2.6602819898909308E-2</v>
      </c>
      <c r="BC80" t="s">
        <v>436</v>
      </c>
      <c r="BD80">
        <v>0.38009999999999999</v>
      </c>
      <c r="BE80">
        <v>0.38500000000000001</v>
      </c>
      <c r="BF80">
        <v>0</v>
      </c>
      <c r="BG80" s="16">
        <f>(BE80-BD80)/BD80</f>
        <v>1.2891344383057132E-2</v>
      </c>
      <c r="BN80" t="s">
        <v>436</v>
      </c>
      <c r="BO80">
        <v>0.25359999999999999</v>
      </c>
      <c r="BP80">
        <v>0.28770000000000001</v>
      </c>
      <c r="BQ80">
        <v>1.1599999999999999E-2</v>
      </c>
      <c r="BR80" s="16">
        <f t="shared" si="0"/>
        <v>0.13446372239747642</v>
      </c>
      <c r="BZ80" t="s">
        <v>436</v>
      </c>
      <c r="CA80">
        <v>0.3034</v>
      </c>
      <c r="CB80">
        <v>0.35</v>
      </c>
      <c r="CC80">
        <v>0</v>
      </c>
      <c r="CD80" s="16">
        <f t="shared" si="1"/>
        <v>0.15359261700725108</v>
      </c>
    </row>
    <row r="81" spans="18:78" x14ac:dyDescent="0.25">
      <c r="T81" t="s">
        <v>449</v>
      </c>
      <c r="BZ81" s="111"/>
    </row>
    <row r="82" spans="18:78" x14ac:dyDescent="0.25">
      <c r="T82" s="97" t="s">
        <v>264</v>
      </c>
      <c r="U82" s="97" t="s">
        <v>268</v>
      </c>
      <c r="V82" s="97" t="s">
        <v>269</v>
      </c>
      <c r="W82" s="97" t="s">
        <v>270</v>
      </c>
      <c r="X82" s="97" t="s">
        <v>271</v>
      </c>
      <c r="Y82" s="97" t="s">
        <v>272</v>
      </c>
      <c r="Z82" s="97" t="s">
        <v>273</v>
      </c>
      <c r="AA82" s="97" t="s">
        <v>274</v>
      </c>
      <c r="AB82" s="97" t="s">
        <v>275</v>
      </c>
      <c r="AC82" s="97" t="s">
        <v>295</v>
      </c>
      <c r="AD82" s="97" t="s">
        <v>298</v>
      </c>
      <c r="AE82" s="97" t="s">
        <v>299</v>
      </c>
      <c r="AF82" s="97" t="s">
        <v>300</v>
      </c>
      <c r="AG82" s="97" t="s">
        <v>320</v>
      </c>
      <c r="AH82" s="97" t="s">
        <v>321</v>
      </c>
      <c r="AI82" s="97" t="s">
        <v>322</v>
      </c>
      <c r="AJ82" s="97" t="s">
        <v>510</v>
      </c>
      <c r="AK82">
        <v>12</v>
      </c>
      <c r="AL82">
        <v>13</v>
      </c>
      <c r="AM82">
        <v>14</v>
      </c>
      <c r="AN82">
        <v>15</v>
      </c>
    </row>
    <row r="83" spans="18:78" x14ac:dyDescent="0.25">
      <c r="R83" s="188" t="s">
        <v>226</v>
      </c>
      <c r="S83" t="s">
        <v>433</v>
      </c>
      <c r="T83">
        <v>0.45629999999999998</v>
      </c>
      <c r="U83">
        <v>0.39760000000000001</v>
      </c>
      <c r="V83">
        <v>0.53080000000000005</v>
      </c>
      <c r="W83">
        <v>0.15240000000000001</v>
      </c>
      <c r="X83">
        <v>0.53210000000000002</v>
      </c>
      <c r="Y83">
        <v>0.51600000000000001</v>
      </c>
      <c r="Z83">
        <v>0.49330000000000002</v>
      </c>
      <c r="AA83">
        <v>0.5</v>
      </c>
      <c r="AB83">
        <v>0.49199999999999999</v>
      </c>
      <c r="AC83">
        <v>0.46860000000000002</v>
      </c>
      <c r="AD83">
        <v>0.5</v>
      </c>
      <c r="AE83">
        <v>0.44919999999999999</v>
      </c>
      <c r="AF83">
        <v>0.621</v>
      </c>
      <c r="AG83">
        <v>0.56969999999999998</v>
      </c>
      <c r="AH83">
        <v>0.52459999999999996</v>
      </c>
      <c r="AI83">
        <v>0.52969999999999995</v>
      </c>
      <c r="AJ83">
        <v>0.55110000000000003</v>
      </c>
      <c r="AK83">
        <v>0.53580000000000005</v>
      </c>
      <c r="AL83">
        <v>0.54959999999999998</v>
      </c>
      <c r="AM83">
        <v>0.18529999999999999</v>
      </c>
      <c r="AN83">
        <v>0.58240000000000003</v>
      </c>
    </row>
    <row r="84" spans="18:78" x14ac:dyDescent="0.25">
      <c r="R84" s="188"/>
      <c r="S84" t="s">
        <v>434</v>
      </c>
      <c r="T84">
        <v>0.45069999999999999</v>
      </c>
      <c r="U84">
        <v>0.39650000000000002</v>
      </c>
      <c r="V84">
        <v>0.54079999999999995</v>
      </c>
      <c r="W84">
        <v>0.1658</v>
      </c>
      <c r="X84">
        <v>0.5161</v>
      </c>
      <c r="Y84">
        <v>0.50690000000000002</v>
      </c>
      <c r="Z84">
        <v>0.48080000000000001</v>
      </c>
      <c r="AA84">
        <v>0.50549999999999995</v>
      </c>
      <c r="AB84">
        <v>0.49070000000000003</v>
      </c>
      <c r="AC84">
        <v>0.46210000000000001</v>
      </c>
      <c r="AD84">
        <v>0.49819999999999998</v>
      </c>
      <c r="AE84">
        <v>0.45729999999999998</v>
      </c>
      <c r="AF84">
        <v>0.63929999999999998</v>
      </c>
      <c r="AG84">
        <v>0.56479999999999997</v>
      </c>
      <c r="AH84">
        <v>0.53369999999999995</v>
      </c>
      <c r="AI84">
        <v>0.52580000000000005</v>
      </c>
      <c r="AJ84">
        <v>0.5544</v>
      </c>
      <c r="AK84">
        <v>0.53669999999999995</v>
      </c>
      <c r="AL84">
        <v>0.56910000000000005</v>
      </c>
      <c r="AM84">
        <v>0.1915</v>
      </c>
      <c r="AN84">
        <v>0.55610000000000004</v>
      </c>
    </row>
    <row r="85" spans="18:78" x14ac:dyDescent="0.25">
      <c r="R85" s="188"/>
      <c r="S85" s="97" t="s">
        <v>435</v>
      </c>
      <c r="T85">
        <v>0.46200000000000002</v>
      </c>
      <c r="U85">
        <v>0.39889999999999998</v>
      </c>
      <c r="V85">
        <v>0.52100000000000002</v>
      </c>
      <c r="W85">
        <v>0.14099999999999999</v>
      </c>
      <c r="X85">
        <v>0.54690000000000005</v>
      </c>
      <c r="Y85">
        <v>0.52439999999999998</v>
      </c>
      <c r="Z85">
        <v>0.50509999999999999</v>
      </c>
      <c r="AA85">
        <v>0.49509999999999998</v>
      </c>
      <c r="AB85">
        <v>0.4929</v>
      </c>
      <c r="AC85">
        <v>0.4748</v>
      </c>
      <c r="AD85">
        <v>0.50190000000000001</v>
      </c>
      <c r="AE85">
        <v>0.44159999999999999</v>
      </c>
      <c r="AF85">
        <v>0.60350000000000004</v>
      </c>
      <c r="AG85">
        <v>0.57310000000000005</v>
      </c>
      <c r="AH85">
        <v>0.51659999999999995</v>
      </c>
      <c r="AI85">
        <v>0.53290000000000004</v>
      </c>
      <c r="AJ85">
        <v>0.54769999999999996</v>
      </c>
      <c r="AK85">
        <v>0.53449999999999998</v>
      </c>
      <c r="AL85">
        <v>0.53129999999999999</v>
      </c>
      <c r="AM85">
        <v>0.1794</v>
      </c>
      <c r="AN85">
        <v>0.60619999999999996</v>
      </c>
    </row>
    <row r="86" spans="18:78" x14ac:dyDescent="0.25">
      <c r="R86" s="188"/>
      <c r="S86" t="s">
        <v>436</v>
      </c>
      <c r="T86">
        <v>0.45529999999999998</v>
      </c>
      <c r="U86">
        <v>0.39729999999999999</v>
      </c>
      <c r="V86">
        <v>0.53239999999999998</v>
      </c>
      <c r="W86">
        <v>0.1545</v>
      </c>
      <c r="X86">
        <v>0.52939999999999998</v>
      </c>
      <c r="Y86">
        <v>0.51449999999999996</v>
      </c>
      <c r="Z86">
        <v>0.49120000000000003</v>
      </c>
      <c r="AA86">
        <v>0.50080000000000002</v>
      </c>
      <c r="AB86">
        <v>0.49159999999999998</v>
      </c>
      <c r="AC86">
        <v>0.46750000000000003</v>
      </c>
      <c r="AD86">
        <v>0.49969999999999998</v>
      </c>
      <c r="AE86">
        <v>0.45050000000000001</v>
      </c>
      <c r="AF86">
        <v>0.62409999999999999</v>
      </c>
      <c r="AG86">
        <v>0.56869999999999998</v>
      </c>
      <c r="AH86">
        <v>0.5262</v>
      </c>
      <c r="AI86">
        <v>0.52910000000000001</v>
      </c>
      <c r="AJ86">
        <v>0.55169999999999997</v>
      </c>
      <c r="AK86">
        <v>0.53590000000000004</v>
      </c>
      <c r="AL86">
        <v>0.55289999999999995</v>
      </c>
      <c r="AM86">
        <v>0.186</v>
      </c>
      <c r="AN86">
        <v>0.57809999999999995</v>
      </c>
    </row>
    <row r="87" spans="18:78" x14ac:dyDescent="0.25">
      <c r="T87" t="s">
        <v>449</v>
      </c>
    </row>
    <row r="88" spans="18:78" x14ac:dyDescent="0.25">
      <c r="T88" s="97" t="s">
        <v>264</v>
      </c>
      <c r="U88" s="97" t="s">
        <v>268</v>
      </c>
      <c r="V88" s="97" t="s">
        <v>269</v>
      </c>
      <c r="W88" s="97" t="s">
        <v>270</v>
      </c>
      <c r="X88" s="97" t="s">
        <v>271</v>
      </c>
      <c r="Y88" s="97" t="s">
        <v>272</v>
      </c>
      <c r="Z88" s="97" t="s">
        <v>273</v>
      </c>
      <c r="AA88" s="97" t="s">
        <v>274</v>
      </c>
      <c r="AB88" s="97" t="s">
        <v>275</v>
      </c>
      <c r="AC88" s="97" t="s">
        <v>295</v>
      </c>
      <c r="AD88" s="97" t="s">
        <v>298</v>
      </c>
      <c r="AE88" s="97" t="s">
        <v>299</v>
      </c>
      <c r="AF88" s="97" t="s">
        <v>300</v>
      </c>
      <c r="AG88">
        <v>12</v>
      </c>
      <c r="AH88">
        <v>13</v>
      </c>
      <c r="AI88">
        <v>14</v>
      </c>
      <c r="AJ88">
        <v>15</v>
      </c>
      <c r="AK88">
        <v>16</v>
      </c>
      <c r="AL88">
        <v>17</v>
      </c>
      <c r="AM88">
        <v>18</v>
      </c>
      <c r="AN88">
        <v>19</v>
      </c>
      <c r="AO88">
        <v>20</v>
      </c>
    </row>
    <row r="89" spans="18:78" x14ac:dyDescent="0.25">
      <c r="R89" s="188" t="s">
        <v>121</v>
      </c>
      <c r="S89" t="s">
        <v>433</v>
      </c>
      <c r="T89">
        <v>0.45679999999999998</v>
      </c>
      <c r="U89">
        <v>0.58889999999999998</v>
      </c>
      <c r="V89">
        <v>0.86550000000000005</v>
      </c>
      <c r="W89">
        <v>0.55059999999999998</v>
      </c>
      <c r="X89">
        <v>0.1275</v>
      </c>
      <c r="Y89">
        <v>0.59040000000000004</v>
      </c>
      <c r="Z89">
        <v>0.68899999999999995</v>
      </c>
      <c r="AA89">
        <v>6.7199999999999996E-2</v>
      </c>
      <c r="AB89">
        <v>0.67669999999999997</v>
      </c>
      <c r="AC89">
        <v>0.54630000000000001</v>
      </c>
      <c r="AD89">
        <v>0.54520000000000002</v>
      </c>
      <c r="AE89">
        <v>0.58930000000000005</v>
      </c>
      <c r="AF89">
        <v>0.5</v>
      </c>
      <c r="AG89">
        <v>0.75039999999999996</v>
      </c>
      <c r="AH89">
        <v>0.53749999999999998</v>
      </c>
      <c r="AI89">
        <v>0.6925</v>
      </c>
      <c r="AJ89">
        <v>0.65569999999999995</v>
      </c>
      <c r="AK89">
        <v>0.39200000000000002</v>
      </c>
      <c r="AL89">
        <v>0.61070000000000002</v>
      </c>
      <c r="AM89">
        <v>0.18820000000000001</v>
      </c>
    </row>
    <row r="90" spans="18:78" x14ac:dyDescent="0.25">
      <c r="R90" s="188"/>
      <c r="S90" t="s">
        <v>434</v>
      </c>
      <c r="T90">
        <v>0.51380000000000003</v>
      </c>
      <c r="U90">
        <v>0.5343</v>
      </c>
      <c r="V90">
        <v>0.81730000000000003</v>
      </c>
      <c r="W90">
        <v>0.73470000000000002</v>
      </c>
      <c r="X90">
        <v>0.25240000000000001</v>
      </c>
      <c r="Y90">
        <v>0.54090000000000005</v>
      </c>
      <c r="Z90">
        <v>0.66320000000000001</v>
      </c>
      <c r="AA90">
        <v>0.13059999999999999</v>
      </c>
      <c r="AB90">
        <v>0.54120000000000001</v>
      </c>
      <c r="AC90">
        <v>0.66710000000000003</v>
      </c>
      <c r="AD90">
        <v>0.61780000000000002</v>
      </c>
      <c r="AE90">
        <v>0.6552</v>
      </c>
      <c r="AF90">
        <v>0.42670000000000002</v>
      </c>
      <c r="AG90">
        <v>0.67310000000000003</v>
      </c>
      <c r="AH90">
        <v>0.45850000000000002</v>
      </c>
      <c r="AI90">
        <v>0.52059999999999995</v>
      </c>
      <c r="AJ90">
        <v>0.61980000000000002</v>
      </c>
      <c r="AK90">
        <v>0.4975</v>
      </c>
      <c r="AL90">
        <v>0.57210000000000005</v>
      </c>
      <c r="AM90">
        <v>0.29780000000000001</v>
      </c>
    </row>
    <row r="91" spans="18:78" x14ac:dyDescent="0.25">
      <c r="R91" s="188"/>
      <c r="S91" s="97" t="s">
        <v>435</v>
      </c>
      <c r="T91">
        <v>0.47289999999999999</v>
      </c>
      <c r="U91">
        <v>0.56489999999999996</v>
      </c>
      <c r="V91">
        <v>0.86399999999999999</v>
      </c>
      <c r="W91">
        <v>0.66830000000000001</v>
      </c>
      <c r="X91">
        <v>0.1832</v>
      </c>
      <c r="Y91">
        <v>0.59740000000000004</v>
      </c>
      <c r="Z91">
        <v>0.65</v>
      </c>
      <c r="AA91">
        <v>6.5299999999999997E-2</v>
      </c>
      <c r="AB91">
        <v>0.59470000000000001</v>
      </c>
      <c r="AC91">
        <v>0.57850000000000001</v>
      </c>
      <c r="AD91">
        <v>0.54679999999999995</v>
      </c>
      <c r="AE91">
        <v>0.60850000000000004</v>
      </c>
      <c r="AF91">
        <v>0.4279</v>
      </c>
      <c r="AG91">
        <v>0.70550000000000002</v>
      </c>
      <c r="AH91">
        <v>0.50409999999999999</v>
      </c>
      <c r="AI91">
        <v>0.61329999999999996</v>
      </c>
      <c r="AJ91">
        <v>0.63249999999999995</v>
      </c>
      <c r="AK91">
        <v>0.46189999999999998</v>
      </c>
      <c r="AL91">
        <v>0.56469999999999998</v>
      </c>
      <c r="AM91">
        <v>0.19520000000000001</v>
      </c>
    </row>
    <row r="92" spans="18:78" x14ac:dyDescent="0.25">
      <c r="R92" s="188"/>
      <c r="S92" t="s">
        <v>436</v>
      </c>
      <c r="T92">
        <v>0.50800000000000001</v>
      </c>
      <c r="U92">
        <v>0.5363</v>
      </c>
      <c r="V92">
        <v>0.81759999999999999</v>
      </c>
      <c r="W92">
        <v>0.71960000000000002</v>
      </c>
      <c r="X92">
        <v>0.25409999999999999</v>
      </c>
      <c r="Y92">
        <v>0.54959999999999998</v>
      </c>
      <c r="Z92">
        <v>0.64149999999999996</v>
      </c>
      <c r="AA92">
        <v>0.12189999999999999</v>
      </c>
      <c r="AB92">
        <v>0.5302</v>
      </c>
      <c r="AC92">
        <v>0.6391</v>
      </c>
      <c r="AD92">
        <v>0.5796</v>
      </c>
      <c r="AE92">
        <v>0.63390000000000002</v>
      </c>
      <c r="AF92">
        <v>0.39679999999999999</v>
      </c>
      <c r="AG92">
        <v>0.6673</v>
      </c>
      <c r="AH92">
        <v>0.47549999999999998</v>
      </c>
      <c r="AI92">
        <v>0.54220000000000002</v>
      </c>
      <c r="AJ92">
        <v>0.61270000000000002</v>
      </c>
      <c r="AK92">
        <v>0.4889</v>
      </c>
      <c r="AL92">
        <v>0.55669999999999997</v>
      </c>
      <c r="AM92">
        <v>0.27760000000000001</v>
      </c>
    </row>
  </sheetData>
  <mergeCells count="9">
    <mergeCell ref="R12:R14"/>
    <mergeCell ref="R21:R23"/>
    <mergeCell ref="R8:R10"/>
    <mergeCell ref="R16:R18"/>
    <mergeCell ref="R89:R92"/>
    <mergeCell ref="R70:R73"/>
    <mergeCell ref="R77:R80"/>
    <mergeCell ref="R83:R86"/>
    <mergeCell ref="R30:R32"/>
  </mergeCells>
  <phoneticPr fontId="6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19EEF0-4834-4A9A-A11A-7DB7D79A570E}">
  <dimension ref="Q4:DW252"/>
  <sheetViews>
    <sheetView topLeftCell="DF1" zoomScale="85" zoomScaleNormal="85" workbookViewId="0">
      <selection activeCell="DR5" sqref="DR5"/>
    </sheetView>
  </sheetViews>
  <sheetFormatPr defaultRowHeight="15" x14ac:dyDescent="0.25"/>
  <cols>
    <col min="18" max="18" width="32.7109375" customWidth="1"/>
    <col min="19" max="19" width="21.85546875" customWidth="1"/>
    <col min="20" max="20" width="17" bestFit="1" customWidth="1"/>
    <col min="21" max="21" width="11" bestFit="1" customWidth="1"/>
    <col min="23" max="23" width="11" bestFit="1" customWidth="1"/>
    <col min="25" max="25" width="43.85546875" bestFit="1" customWidth="1"/>
    <col min="29" max="29" width="22.85546875" customWidth="1"/>
    <col min="30" max="30" width="25.5703125" bestFit="1" customWidth="1"/>
    <col min="31" max="31" width="13.85546875" bestFit="1" customWidth="1"/>
    <col min="32" max="32" width="13.85546875" customWidth="1"/>
    <col min="33" max="33" width="12.85546875" customWidth="1"/>
    <col min="34" max="34" width="11" bestFit="1" customWidth="1"/>
    <col min="44" max="44" width="32.28515625" customWidth="1"/>
    <col min="45" max="45" width="28.5703125" bestFit="1" customWidth="1"/>
    <col min="46" max="46" width="18" bestFit="1" customWidth="1"/>
    <col min="47" max="47" width="13" customWidth="1"/>
    <col min="48" max="48" width="8.28515625" customWidth="1"/>
    <col min="49" max="49" width="14.140625" customWidth="1"/>
    <col min="50" max="50" width="10.7109375" bestFit="1" customWidth="1"/>
    <col min="52" max="52" width="11" bestFit="1" customWidth="1"/>
    <col min="54" max="54" width="37.5703125" customWidth="1"/>
    <col min="55" max="55" width="19.140625" bestFit="1" customWidth="1"/>
    <col min="56" max="56" width="18" bestFit="1" customWidth="1"/>
    <col min="57" max="57" width="11" bestFit="1" customWidth="1"/>
    <col min="58" max="58" width="9.7109375" customWidth="1"/>
    <col min="59" max="59" width="11.42578125" bestFit="1" customWidth="1"/>
    <col min="66" max="66" width="22.85546875" bestFit="1" customWidth="1"/>
    <col min="67" max="67" width="18.140625" customWidth="1"/>
    <col min="68" max="68" width="16.7109375" bestFit="1" customWidth="1"/>
    <col min="69" max="69" width="36.28515625" customWidth="1"/>
    <col min="70" max="70" width="15" bestFit="1" customWidth="1"/>
    <col min="71" max="71" width="13.85546875" bestFit="1" customWidth="1"/>
    <col min="72" max="72" width="10.7109375" bestFit="1" customWidth="1"/>
    <col min="73" max="73" width="6.140625" bestFit="1" customWidth="1"/>
    <col min="74" max="74" width="11" bestFit="1" customWidth="1"/>
    <col min="85" max="85" width="22.85546875" bestFit="1" customWidth="1"/>
    <col min="86" max="86" width="20.28515625" bestFit="1" customWidth="1"/>
    <col min="87" max="87" width="16.7109375" bestFit="1" customWidth="1"/>
    <col min="88" max="88" width="21.140625" customWidth="1"/>
    <col min="89" max="89" width="15" bestFit="1" customWidth="1"/>
    <col min="90" max="90" width="13.85546875" bestFit="1" customWidth="1"/>
    <col min="91" max="91" width="10.7109375" bestFit="1" customWidth="1"/>
    <col min="92" max="92" width="7" bestFit="1" customWidth="1"/>
    <col min="93" max="93" width="11" bestFit="1" customWidth="1"/>
    <col min="105" max="105" width="27.7109375" customWidth="1"/>
    <col min="106" max="106" width="15" bestFit="1" customWidth="1"/>
    <col min="107" max="107" width="17" bestFit="1" customWidth="1"/>
    <col min="108" max="108" width="10.7109375" bestFit="1" customWidth="1"/>
    <col min="109" max="109" width="7" bestFit="1" customWidth="1"/>
    <col min="110" max="110" width="11" bestFit="1" customWidth="1"/>
    <col min="122" max="122" width="27" bestFit="1" customWidth="1"/>
    <col min="123" max="123" width="15.7109375" bestFit="1" customWidth="1"/>
    <col min="124" max="124" width="14.7109375" bestFit="1" customWidth="1"/>
    <col min="127" max="127" width="11.42578125" bestFit="1" customWidth="1"/>
  </cols>
  <sheetData>
    <row r="4" spans="18:127" x14ac:dyDescent="0.25">
      <c r="AC4">
        <v>13</v>
      </c>
      <c r="AD4">
        <v>8</v>
      </c>
      <c r="AE4">
        <v>3</v>
      </c>
      <c r="AF4">
        <v>8</v>
      </c>
      <c r="DR4" t="s">
        <v>593</v>
      </c>
    </row>
    <row r="5" spans="18:127" x14ac:dyDescent="0.25">
      <c r="DB5" t="s">
        <v>457</v>
      </c>
    </row>
    <row r="6" spans="18:127" x14ac:dyDescent="0.25">
      <c r="BO6" t="s">
        <v>458</v>
      </c>
      <c r="DB6" t="s">
        <v>453</v>
      </c>
    </row>
    <row r="7" spans="18:127" x14ac:dyDescent="0.25">
      <c r="AV7" s="103" t="s">
        <v>442</v>
      </c>
      <c r="AW7" t="s">
        <v>445</v>
      </c>
      <c r="BO7" s="103" t="s">
        <v>443</v>
      </c>
      <c r="BP7" t="s">
        <v>445</v>
      </c>
      <c r="DB7" s="103" t="s">
        <v>447</v>
      </c>
      <c r="DC7" t="s">
        <v>445</v>
      </c>
      <c r="DT7" t="s">
        <v>437</v>
      </c>
      <c r="DU7" t="s">
        <v>438</v>
      </c>
      <c r="DV7" t="s">
        <v>439</v>
      </c>
      <c r="DW7" t="s">
        <v>441</v>
      </c>
    </row>
    <row r="8" spans="18:127" x14ac:dyDescent="0.25">
      <c r="AW8" t="s">
        <v>437</v>
      </c>
      <c r="AX8" t="s">
        <v>438</v>
      </c>
      <c r="AY8" t="s">
        <v>439</v>
      </c>
      <c r="AZ8" t="s">
        <v>441</v>
      </c>
      <c r="BP8" t="s">
        <v>437</v>
      </c>
      <c r="BQ8" t="s">
        <v>438</v>
      </c>
      <c r="BR8" t="s">
        <v>439</v>
      </c>
      <c r="BS8" t="s">
        <v>441</v>
      </c>
      <c r="CH8" s="103" t="s">
        <v>444</v>
      </c>
      <c r="CI8" t="s">
        <v>445</v>
      </c>
      <c r="DC8" t="s">
        <v>437</v>
      </c>
      <c r="DD8" t="s">
        <v>438</v>
      </c>
      <c r="DE8" t="s">
        <v>439</v>
      </c>
      <c r="DF8" t="s">
        <v>441</v>
      </c>
      <c r="DR8" s="190" t="s">
        <v>111</v>
      </c>
      <c r="DS8" t="s">
        <v>433</v>
      </c>
      <c r="DT8">
        <v>0.69930000000000003</v>
      </c>
      <c r="DU8">
        <v>0.70199999999999996</v>
      </c>
      <c r="DV8">
        <v>2.8999999999999998E-3</v>
      </c>
      <c r="DW8" s="16">
        <f>(DU8-DT8)/DT8</f>
        <v>3.8610038610037531E-3</v>
      </c>
    </row>
    <row r="9" spans="18:127" x14ac:dyDescent="0.25">
      <c r="AD9" t="s">
        <v>159</v>
      </c>
      <c r="AU9" s="190" t="s">
        <v>111</v>
      </c>
      <c r="AV9" t="s">
        <v>433</v>
      </c>
      <c r="AW9">
        <v>0.63260000000000005</v>
      </c>
      <c r="AX9">
        <v>0.6361</v>
      </c>
      <c r="AY9">
        <v>0.02</v>
      </c>
      <c r="AZ9" s="16">
        <f>(AX9-AW9)/AW9</f>
        <v>5.5327220992727588E-3</v>
      </c>
      <c r="BN9" s="190" t="s">
        <v>111</v>
      </c>
      <c r="BO9" t="s">
        <v>433</v>
      </c>
      <c r="BP9">
        <v>0.63639999999999997</v>
      </c>
      <c r="BQ9">
        <v>0.6462</v>
      </c>
      <c r="BR9">
        <v>0</v>
      </c>
      <c r="BS9" s="16">
        <f>(BQ9-BP9)/BP9</f>
        <v>1.5399120050282891E-2</v>
      </c>
      <c r="CI9" t="s">
        <v>437</v>
      </c>
      <c r="CJ9" t="s">
        <v>438</v>
      </c>
      <c r="CK9" t="s">
        <v>439</v>
      </c>
      <c r="CL9" t="s">
        <v>441</v>
      </c>
      <c r="DA9" s="190" t="s">
        <v>111</v>
      </c>
      <c r="DB9" t="s">
        <v>433</v>
      </c>
      <c r="DC9">
        <v>0.67379999999999995</v>
      </c>
      <c r="DD9">
        <v>0.67459999999999998</v>
      </c>
      <c r="DE9" s="83">
        <v>0.19650000000000001</v>
      </c>
      <c r="DF9" s="16">
        <f>(DD9-DC9)/DC9</f>
        <v>1.1872959335114618E-3</v>
      </c>
      <c r="DR9" s="191"/>
      <c r="DS9" t="s">
        <v>434</v>
      </c>
      <c r="DT9">
        <v>0.318</v>
      </c>
      <c r="DU9">
        <v>0.32579999999999998</v>
      </c>
      <c r="DV9">
        <v>1.5E-3</v>
      </c>
      <c r="DW9" s="16">
        <f t="shared" ref="DW9:DW11" si="0">(DU9-DT9)/DT9</f>
        <v>2.4528301886792371E-2</v>
      </c>
    </row>
    <row r="10" spans="18:127" x14ac:dyDescent="0.25">
      <c r="AD10" s="103" t="s">
        <v>440</v>
      </c>
      <c r="AE10" t="s">
        <v>445</v>
      </c>
      <c r="AU10" s="191"/>
      <c r="AV10" t="s">
        <v>434</v>
      </c>
      <c r="AW10">
        <v>0.2072</v>
      </c>
      <c r="AX10">
        <v>0.2248</v>
      </c>
      <c r="AY10">
        <v>0</v>
      </c>
      <c r="AZ10" s="16">
        <f t="shared" ref="AZ10:AZ12" si="1">(AX10-AW10)/AW10</f>
        <v>8.4942084942084967E-2</v>
      </c>
      <c r="BN10" s="191"/>
      <c r="BO10" t="s">
        <v>434</v>
      </c>
      <c r="BP10">
        <v>0.125</v>
      </c>
      <c r="BQ10">
        <v>0.1343</v>
      </c>
      <c r="BR10">
        <v>0</v>
      </c>
      <c r="BS10" s="16">
        <f t="shared" ref="BS10:BS12" si="2">(BQ10-BP10)/BP10</f>
        <v>7.4400000000000022E-2</v>
      </c>
      <c r="CG10" s="190" t="s">
        <v>111</v>
      </c>
      <c r="CH10" t="s">
        <v>433</v>
      </c>
      <c r="CI10" s="83">
        <v>0.62880000000000003</v>
      </c>
      <c r="CJ10" s="83">
        <v>0.3654</v>
      </c>
      <c r="CK10" s="83">
        <v>1</v>
      </c>
      <c r="CL10" s="105">
        <f>(CJ10-CI10)/CI10</f>
        <v>-0.41889312977099241</v>
      </c>
      <c r="DA10" s="191"/>
      <c r="DB10" t="s">
        <v>434</v>
      </c>
      <c r="DC10">
        <v>0.33900000000000002</v>
      </c>
      <c r="DD10">
        <v>0.34599999999999997</v>
      </c>
      <c r="DE10">
        <v>0</v>
      </c>
      <c r="DF10" s="16">
        <f t="shared" ref="DF10:DF12" si="3">(DD10-DC10)/DC10</f>
        <v>2.0648967551622273E-2</v>
      </c>
      <c r="DR10" s="191"/>
      <c r="DS10" s="97" t="s">
        <v>435</v>
      </c>
      <c r="DT10">
        <v>0.54769999999999996</v>
      </c>
      <c r="DU10">
        <v>0.56489999999999996</v>
      </c>
      <c r="DV10">
        <v>2.8999999999999998E-3</v>
      </c>
      <c r="DW10" s="16">
        <f t="shared" si="0"/>
        <v>3.1404053313857941E-2</v>
      </c>
    </row>
    <row r="11" spans="18:127" x14ac:dyDescent="0.25">
      <c r="AE11" t="s">
        <v>437</v>
      </c>
      <c r="AF11" t="s">
        <v>438</v>
      </c>
      <c r="AG11" t="s">
        <v>439</v>
      </c>
      <c r="AH11" t="s">
        <v>441</v>
      </c>
      <c r="AU11" s="191"/>
      <c r="AV11" s="97" t="s">
        <v>435</v>
      </c>
      <c r="AW11">
        <v>0.3332</v>
      </c>
      <c r="AX11">
        <v>0.34639999999999999</v>
      </c>
      <c r="AY11">
        <v>0</v>
      </c>
      <c r="AZ11" s="16">
        <f t="shared" si="1"/>
        <v>3.9615846338535383E-2</v>
      </c>
      <c r="BN11" s="191"/>
      <c r="BO11" s="97" t="s">
        <v>435</v>
      </c>
      <c r="BP11">
        <v>7.9500000000000001E-2</v>
      </c>
      <c r="BQ11">
        <v>0.1769</v>
      </c>
      <c r="BR11">
        <v>0</v>
      </c>
      <c r="BS11" s="16">
        <f t="shared" si="2"/>
        <v>1.2251572327044025</v>
      </c>
      <c r="CG11" s="191"/>
      <c r="CH11" t="s">
        <v>434</v>
      </c>
      <c r="CI11" s="27">
        <v>0.13619999999999999</v>
      </c>
      <c r="CJ11" s="27">
        <v>0.187</v>
      </c>
      <c r="CK11" s="27">
        <v>0</v>
      </c>
      <c r="CL11" s="106">
        <f t="shared" ref="CL11:CL13" si="4">(CJ11-CI11)/CI11</f>
        <v>0.37298091042584447</v>
      </c>
      <c r="DA11" s="191"/>
      <c r="DB11" s="97" t="s">
        <v>435</v>
      </c>
      <c r="DC11">
        <v>0.46860000000000002</v>
      </c>
      <c r="DD11">
        <v>0.48659999999999998</v>
      </c>
      <c r="DE11">
        <v>2.0000000000000001E-4</v>
      </c>
      <c r="DF11" s="16">
        <f t="shared" si="3"/>
        <v>3.8412291933418607E-2</v>
      </c>
      <c r="DR11" s="191"/>
      <c r="DS11" t="s">
        <v>436</v>
      </c>
      <c r="DT11">
        <v>0.37590000000000001</v>
      </c>
      <c r="DU11">
        <v>0.38590000000000002</v>
      </c>
      <c r="DV11">
        <v>1.5E-3</v>
      </c>
      <c r="DW11" s="16">
        <f t="shared" si="0"/>
        <v>2.6602819898909308E-2</v>
      </c>
    </row>
    <row r="12" spans="18:127" x14ac:dyDescent="0.25">
      <c r="AC12" s="190" t="s">
        <v>111</v>
      </c>
      <c r="AD12" t="s">
        <v>433</v>
      </c>
      <c r="AE12">
        <v>0.63639999999999997</v>
      </c>
      <c r="AF12">
        <v>0.64959999999999996</v>
      </c>
      <c r="AG12">
        <v>0</v>
      </c>
      <c r="AH12" s="16">
        <f>(AF12-AE12)/AE12</f>
        <v>2.0741671904462588E-2</v>
      </c>
      <c r="AU12" s="191"/>
      <c r="AV12" t="s">
        <v>436</v>
      </c>
      <c r="AW12">
        <v>0.22370000000000001</v>
      </c>
      <c r="AX12">
        <v>0.24510000000000001</v>
      </c>
      <c r="AY12">
        <v>0</v>
      </c>
      <c r="AZ12" s="16">
        <f t="shared" si="1"/>
        <v>9.5663835493965135E-2</v>
      </c>
      <c r="BN12" s="191"/>
      <c r="BO12" t="s">
        <v>436</v>
      </c>
      <c r="BP12">
        <v>9.7199999999999995E-2</v>
      </c>
      <c r="BQ12">
        <v>0.1154</v>
      </c>
      <c r="BR12">
        <v>0</v>
      </c>
      <c r="BS12" s="16">
        <f t="shared" si="2"/>
        <v>0.18724279835390956</v>
      </c>
      <c r="CG12" s="191"/>
      <c r="CH12" s="97" t="s">
        <v>435</v>
      </c>
      <c r="CI12" s="27">
        <v>0.1169</v>
      </c>
      <c r="CJ12" s="27">
        <v>0.1898</v>
      </c>
      <c r="CK12" s="27">
        <v>0</v>
      </c>
      <c r="CL12" s="106">
        <f t="shared" si="4"/>
        <v>0.6236099230111205</v>
      </c>
      <c r="DA12" s="191"/>
      <c r="DB12" t="s">
        <v>436</v>
      </c>
      <c r="DC12">
        <v>0.37459999999999999</v>
      </c>
      <c r="DD12">
        <v>0.38340000000000002</v>
      </c>
      <c r="DE12">
        <v>0</v>
      </c>
      <c r="DF12" s="16">
        <f t="shared" si="3"/>
        <v>2.3491724506139962E-2</v>
      </c>
      <c r="DR12" s="97" t="s">
        <v>456</v>
      </c>
      <c r="DS12" t="s">
        <v>455</v>
      </c>
    </row>
    <row r="13" spans="18:127" x14ac:dyDescent="0.25">
      <c r="S13" s="103" t="s">
        <v>449</v>
      </c>
      <c r="T13" t="s">
        <v>445</v>
      </c>
      <c r="AC13" s="191"/>
      <c r="AD13" t="s">
        <v>434</v>
      </c>
      <c r="AE13">
        <v>0.13020000000000001</v>
      </c>
      <c r="AF13">
        <v>0.1537</v>
      </c>
      <c r="AG13">
        <v>0</v>
      </c>
      <c r="AH13" s="16">
        <f t="shared" ref="AH13:AH15" si="5">(AF13-AE13)/AE13</f>
        <v>0.18049155145929333</v>
      </c>
      <c r="CG13" s="191"/>
      <c r="CH13" t="s">
        <v>436</v>
      </c>
      <c r="CI13" s="27">
        <v>0.1196</v>
      </c>
      <c r="CJ13" s="27">
        <v>0.14979999999999999</v>
      </c>
      <c r="CK13" s="27">
        <v>0</v>
      </c>
      <c r="CL13" s="106">
        <f t="shared" si="4"/>
        <v>0.25250836120401332</v>
      </c>
      <c r="DA13" s="97" t="s">
        <v>456</v>
      </c>
      <c r="DB13" t="s">
        <v>455</v>
      </c>
      <c r="DR13" t="s">
        <v>505</v>
      </c>
    </row>
    <row r="14" spans="18:127" x14ac:dyDescent="0.25">
      <c r="T14" t="s">
        <v>437</v>
      </c>
      <c r="U14" t="s">
        <v>438</v>
      </c>
      <c r="V14" t="s">
        <v>439</v>
      </c>
      <c r="W14" t="s">
        <v>441</v>
      </c>
      <c r="AC14" s="191"/>
      <c r="AD14" s="97" t="s">
        <v>435</v>
      </c>
      <c r="AE14">
        <v>0.1255</v>
      </c>
      <c r="AF14" s="100">
        <v>0.2412</v>
      </c>
      <c r="AG14">
        <v>0</v>
      </c>
      <c r="AH14" s="16">
        <f t="shared" si="5"/>
        <v>0.92191235059760956</v>
      </c>
    </row>
    <row r="15" spans="18:127" x14ac:dyDescent="0.25">
      <c r="R15" s="101" t="s">
        <v>111</v>
      </c>
      <c r="S15" t="s">
        <v>433</v>
      </c>
      <c r="T15">
        <v>0.63680000000000003</v>
      </c>
      <c r="U15">
        <v>0.64910000000000001</v>
      </c>
      <c r="V15">
        <v>0</v>
      </c>
      <c r="W15" s="16">
        <f>(U15-T15)/T15</f>
        <v>1.9315326633165791E-2</v>
      </c>
      <c r="AC15" s="191"/>
      <c r="AD15" t="s">
        <v>436</v>
      </c>
      <c r="AE15">
        <v>0.1091</v>
      </c>
      <c r="AF15">
        <v>0.14749999999999999</v>
      </c>
      <c r="AG15">
        <v>0</v>
      </c>
      <c r="AH15" s="16">
        <f t="shared" si="5"/>
        <v>0.3519706691109073</v>
      </c>
      <c r="AU15" s="97"/>
      <c r="AV15" s="97"/>
      <c r="AW15" s="97"/>
      <c r="AX15" s="97"/>
      <c r="AY15" s="97"/>
      <c r="AZ15" s="97"/>
      <c r="BN15" s="97"/>
      <c r="BQ15" s="97"/>
      <c r="BR15" s="97"/>
      <c r="BS15" s="97"/>
    </row>
    <row r="16" spans="18:127" x14ac:dyDescent="0.25">
      <c r="R16" s="102"/>
      <c r="S16" t="s">
        <v>434</v>
      </c>
      <c r="T16">
        <v>0.1293</v>
      </c>
      <c r="U16">
        <v>0.14119999999999999</v>
      </c>
      <c r="V16">
        <v>0</v>
      </c>
      <c r="W16" s="16">
        <f>(U16-T16)/T16</f>
        <v>9.2034029389017738E-2</v>
      </c>
      <c r="AZ16" s="27"/>
      <c r="BN16" s="27"/>
      <c r="BO16" s="27"/>
      <c r="BQ16" s="27"/>
      <c r="DB16" s="27"/>
      <c r="DD16" s="27"/>
      <c r="DF16" s="27"/>
      <c r="DT16" t="s">
        <v>437</v>
      </c>
      <c r="DU16" t="s">
        <v>438</v>
      </c>
      <c r="DV16" t="s">
        <v>439</v>
      </c>
      <c r="DW16" t="s">
        <v>441</v>
      </c>
    </row>
    <row r="17" spans="18:127" x14ac:dyDescent="0.25">
      <c r="R17" s="102"/>
      <c r="S17" s="97" t="s">
        <v>435</v>
      </c>
      <c r="T17">
        <v>0.12540000000000001</v>
      </c>
      <c r="U17" s="100">
        <v>0.1842</v>
      </c>
      <c r="V17">
        <v>0</v>
      </c>
      <c r="W17" s="16">
        <f>(U17-T17)/T17</f>
        <v>0.46889952153110037</v>
      </c>
      <c r="BO17" s="27"/>
      <c r="BQ17" s="27"/>
      <c r="BS17" s="27"/>
      <c r="CH17" s="27"/>
      <c r="CJ17" s="27"/>
      <c r="CL17" s="27"/>
      <c r="DC17" t="s">
        <v>437</v>
      </c>
      <c r="DD17" t="s">
        <v>438</v>
      </c>
      <c r="DE17" t="s">
        <v>439</v>
      </c>
      <c r="DF17" t="s">
        <v>441</v>
      </c>
      <c r="DR17" s="190" t="s">
        <v>110</v>
      </c>
      <c r="DS17" t="s">
        <v>433</v>
      </c>
      <c r="DT17" s="36">
        <v>0.3347</v>
      </c>
      <c r="DU17" s="36">
        <v>0.33660000000000001</v>
      </c>
      <c r="DV17" s="36">
        <v>5.9999999999999995E-4</v>
      </c>
      <c r="DW17" s="108">
        <f>(DU17-DT17)/DT17</f>
        <v>5.6767254257544452E-3</v>
      </c>
    </row>
    <row r="18" spans="18:127" ht="15" customHeight="1" x14ac:dyDescent="0.25">
      <c r="R18" s="102"/>
      <c r="S18" t="s">
        <v>436</v>
      </c>
      <c r="T18">
        <v>0.1071</v>
      </c>
      <c r="U18">
        <v>0.1268</v>
      </c>
      <c r="V18">
        <v>0</v>
      </c>
      <c r="W18" s="16">
        <f>(U18-T18)/T18</f>
        <v>0.18394024276377213</v>
      </c>
      <c r="AC18" s="97"/>
      <c r="AD18" s="97"/>
      <c r="AE18" s="97"/>
      <c r="AF18" s="97"/>
      <c r="AG18" s="97"/>
      <c r="AH18" s="97"/>
      <c r="AW18" t="s">
        <v>437</v>
      </c>
      <c r="AX18" t="s">
        <v>438</v>
      </c>
      <c r="AY18" t="s">
        <v>439</v>
      </c>
      <c r="AZ18" t="s">
        <v>441</v>
      </c>
      <c r="BP18" t="s">
        <v>437</v>
      </c>
      <c r="BQ18" t="s">
        <v>438</v>
      </c>
      <c r="BR18" t="s">
        <v>439</v>
      </c>
      <c r="BS18" t="s">
        <v>441</v>
      </c>
      <c r="CI18" t="s">
        <v>437</v>
      </c>
      <c r="CJ18" t="s">
        <v>438</v>
      </c>
      <c r="CK18" t="s">
        <v>439</v>
      </c>
      <c r="CL18" t="s">
        <v>441</v>
      </c>
      <c r="DA18" s="190" t="s">
        <v>110</v>
      </c>
      <c r="DB18" t="s">
        <v>433</v>
      </c>
      <c r="DC18" s="36">
        <v>0.31159999999999999</v>
      </c>
      <c r="DD18" s="36">
        <v>0.31840000000000002</v>
      </c>
      <c r="DE18" s="36">
        <v>5.9999999999999995E-4</v>
      </c>
      <c r="DF18" s="108">
        <f>(DD18-DC18)/DC18</f>
        <v>2.1822849807445536E-2</v>
      </c>
      <c r="DR18" s="191"/>
      <c r="DS18" t="s">
        <v>434</v>
      </c>
      <c r="DT18" s="36">
        <v>0.25559999999999999</v>
      </c>
      <c r="DU18" s="36">
        <v>0.26079999999999998</v>
      </c>
      <c r="DV18" s="36">
        <v>2.9999999999999997E-4</v>
      </c>
      <c r="DW18" s="108">
        <f t="shared" ref="DW18:DW20" si="6">(DU18-DT18)/DT18</f>
        <v>2.0344287949921686E-2</v>
      </c>
    </row>
    <row r="19" spans="18:127" x14ac:dyDescent="0.25">
      <c r="AD19" s="27"/>
      <c r="AE19" s="27"/>
      <c r="AF19" s="27"/>
      <c r="AG19" s="27"/>
      <c r="AH19" s="27"/>
      <c r="AU19" s="190" t="s">
        <v>110</v>
      </c>
      <c r="AV19" t="s">
        <v>433</v>
      </c>
      <c r="AW19">
        <v>0.34549999999999997</v>
      </c>
      <c r="AX19">
        <v>0.35370000000000001</v>
      </c>
      <c r="AY19">
        <v>0</v>
      </c>
      <c r="AZ19" s="16">
        <f>(AX19-AW19)/AW19</f>
        <v>2.3733719247467557E-2</v>
      </c>
      <c r="BN19" s="190" t="s">
        <v>110</v>
      </c>
      <c r="BO19" t="s">
        <v>433</v>
      </c>
      <c r="BP19">
        <v>0.40279999999999999</v>
      </c>
      <c r="BQ19">
        <v>0.40679999999999999</v>
      </c>
      <c r="BR19">
        <v>0</v>
      </c>
      <c r="BS19" s="16">
        <f>(BQ19-BP19)/BP19</f>
        <v>9.9304865938431072E-3</v>
      </c>
      <c r="CG19" s="192" t="s">
        <v>110</v>
      </c>
      <c r="CH19" t="s">
        <v>433</v>
      </c>
      <c r="CI19" s="83">
        <v>0.31640000000000001</v>
      </c>
      <c r="CJ19" s="83">
        <v>0.252</v>
      </c>
      <c r="CK19" s="83">
        <v>1</v>
      </c>
      <c r="CL19" s="105">
        <f>(CJ19-CI19)/CI19</f>
        <v>-0.2035398230088496</v>
      </c>
      <c r="DA19" s="191"/>
      <c r="DB19" t="s">
        <v>434</v>
      </c>
      <c r="DC19" s="36">
        <v>0.27110000000000001</v>
      </c>
      <c r="DD19" s="36">
        <v>0.2823</v>
      </c>
      <c r="DE19" s="36">
        <v>2.9999999999999997E-4</v>
      </c>
      <c r="DF19" s="108">
        <f t="shared" ref="DF19:DF21" si="7">(DD19-DC19)/DC19</f>
        <v>4.1313168572482434E-2</v>
      </c>
      <c r="DR19" s="191"/>
      <c r="DS19" s="97" t="s">
        <v>435</v>
      </c>
      <c r="DT19" s="36">
        <v>0.26429999999999998</v>
      </c>
      <c r="DU19" s="36">
        <v>0.2707</v>
      </c>
      <c r="DV19" s="36">
        <v>1E-4</v>
      </c>
      <c r="DW19" s="108">
        <f t="shared" si="6"/>
        <v>2.4214907302308047E-2</v>
      </c>
    </row>
    <row r="20" spans="18:127" x14ac:dyDescent="0.25">
      <c r="AD20" s="27"/>
      <c r="AE20" s="27"/>
      <c r="AF20" s="27"/>
      <c r="AG20" s="27"/>
      <c r="AH20" s="27"/>
      <c r="AU20" s="191"/>
      <c r="AV20" t="s">
        <v>434</v>
      </c>
      <c r="AW20">
        <v>0.26939999999999997</v>
      </c>
      <c r="AX20">
        <v>0.27529999999999999</v>
      </c>
      <c r="AY20">
        <v>5.0000000000000001E-4</v>
      </c>
      <c r="AZ20" s="16">
        <f t="shared" ref="AZ20:AZ22" si="8">(AX20-AW20)/AW20</f>
        <v>2.1900519673348245E-2</v>
      </c>
      <c r="BN20" s="191"/>
      <c r="BO20" t="s">
        <v>434</v>
      </c>
      <c r="BP20">
        <v>0.2276</v>
      </c>
      <c r="BQ20">
        <v>0.2346</v>
      </c>
      <c r="BR20">
        <v>0</v>
      </c>
      <c r="BS20" s="16">
        <f t="shared" ref="BS20:BS22" si="9">(BQ20-BP20)/BP20</f>
        <v>3.0755711775043965E-2</v>
      </c>
      <c r="CG20" s="206"/>
      <c r="CH20" t="s">
        <v>434</v>
      </c>
      <c r="CI20" s="27">
        <v>0.32429999999999998</v>
      </c>
      <c r="CJ20" s="27">
        <v>0.3503</v>
      </c>
      <c r="CK20" s="27">
        <v>0</v>
      </c>
      <c r="CL20" s="106">
        <f t="shared" ref="CL20:CL22" si="10">(CJ20-CI20)/CI20</f>
        <v>8.0172679617638062E-2</v>
      </c>
      <c r="DA20" s="191"/>
      <c r="DB20" s="97" t="s">
        <v>435</v>
      </c>
      <c r="DC20" s="36">
        <v>0.26579999999999998</v>
      </c>
      <c r="DD20" s="36">
        <v>0.2792</v>
      </c>
      <c r="DE20" s="36">
        <v>1E-4</v>
      </c>
      <c r="DF20" s="108">
        <f t="shared" si="7"/>
        <v>5.0413844996237862E-2</v>
      </c>
      <c r="DR20" s="191"/>
      <c r="DS20" t="s">
        <v>436</v>
      </c>
      <c r="DT20" s="36">
        <v>0.25819999999999999</v>
      </c>
      <c r="DU20" s="36">
        <v>0.26340000000000002</v>
      </c>
      <c r="DV20" s="36">
        <v>2.0000000000000001E-4</v>
      </c>
      <c r="DW20" s="108">
        <f t="shared" si="6"/>
        <v>2.0139426800929661E-2</v>
      </c>
    </row>
    <row r="21" spans="18:127" x14ac:dyDescent="0.25">
      <c r="R21" s="97"/>
      <c r="S21" s="97"/>
      <c r="T21" s="97"/>
      <c r="U21" s="97"/>
      <c r="V21" s="97"/>
      <c r="W21" s="97"/>
      <c r="AD21" s="27"/>
      <c r="AF21" s="27"/>
      <c r="AU21" s="191"/>
      <c r="AV21" s="97" t="s">
        <v>435</v>
      </c>
      <c r="AW21">
        <v>0.2636</v>
      </c>
      <c r="AX21">
        <v>0.2944</v>
      </c>
      <c r="AY21">
        <v>0</v>
      </c>
      <c r="AZ21" s="16">
        <f t="shared" si="8"/>
        <v>0.11684370257966614</v>
      </c>
      <c r="BN21" s="191"/>
      <c r="BO21" s="97" t="s">
        <v>435</v>
      </c>
      <c r="BP21">
        <v>0.1605</v>
      </c>
      <c r="BQ21">
        <v>0.2087</v>
      </c>
      <c r="BR21">
        <v>0</v>
      </c>
      <c r="BS21" s="16">
        <f t="shared" si="9"/>
        <v>0.30031152647975073</v>
      </c>
      <c r="CG21" s="206"/>
      <c r="CH21" s="97" t="s">
        <v>435</v>
      </c>
      <c r="CI21" s="83">
        <v>0.29320000000000002</v>
      </c>
      <c r="CJ21" s="83">
        <v>0.2772</v>
      </c>
      <c r="CK21" s="83">
        <v>1</v>
      </c>
      <c r="CL21" s="105">
        <f t="shared" si="10"/>
        <v>-5.4570259208731285E-2</v>
      </c>
      <c r="DA21" s="191"/>
      <c r="DB21" t="s">
        <v>436</v>
      </c>
      <c r="DC21" s="36">
        <v>0.2636</v>
      </c>
      <c r="DD21" s="36">
        <v>0.2757</v>
      </c>
      <c r="DE21" s="36">
        <v>2.0000000000000001E-4</v>
      </c>
      <c r="DF21" s="108">
        <f t="shared" si="7"/>
        <v>4.5902883156297418E-2</v>
      </c>
      <c r="DR21" t="s">
        <v>507</v>
      </c>
    </row>
    <row r="22" spans="18:127" x14ac:dyDescent="0.25">
      <c r="S22" s="27"/>
      <c r="T22" s="27"/>
      <c r="U22" s="27"/>
      <c r="V22" s="27"/>
      <c r="W22" s="27"/>
      <c r="AC22" s="97"/>
      <c r="AD22" s="97"/>
      <c r="AE22" s="97"/>
      <c r="AF22" s="97"/>
      <c r="AG22" s="97"/>
      <c r="AH22" s="97"/>
      <c r="AU22" s="191"/>
      <c r="AV22" t="s">
        <v>436</v>
      </c>
      <c r="AW22">
        <v>0.2656</v>
      </c>
      <c r="AX22">
        <v>0.27650000000000002</v>
      </c>
      <c r="AY22">
        <v>0</v>
      </c>
      <c r="AZ22" s="16">
        <f t="shared" si="8"/>
        <v>4.1039156626506104E-2</v>
      </c>
      <c r="BN22" s="191"/>
      <c r="BO22" t="s">
        <v>436</v>
      </c>
      <c r="BP22">
        <v>0.17449999999999999</v>
      </c>
      <c r="BQ22">
        <v>0.192</v>
      </c>
      <c r="BR22">
        <v>0</v>
      </c>
      <c r="BS22" s="16">
        <f t="shared" si="9"/>
        <v>0.10028653295128949</v>
      </c>
      <c r="CG22" s="206"/>
      <c r="CH22" t="s">
        <v>436</v>
      </c>
      <c r="CI22" s="83">
        <v>0.2843</v>
      </c>
      <c r="CJ22" s="83">
        <v>0.2223</v>
      </c>
      <c r="CK22" s="83">
        <v>1</v>
      </c>
      <c r="CL22" s="105">
        <f t="shared" si="10"/>
        <v>-0.21807949349278929</v>
      </c>
    </row>
    <row r="23" spans="18:127" x14ac:dyDescent="0.25">
      <c r="S23" s="27"/>
      <c r="T23" s="27"/>
      <c r="U23" s="27"/>
      <c r="V23" s="27"/>
      <c r="W23" s="27"/>
      <c r="AE23" t="s">
        <v>437</v>
      </c>
      <c r="AF23" t="s">
        <v>438</v>
      </c>
      <c r="AG23" t="s">
        <v>439</v>
      </c>
      <c r="AH23" t="s">
        <v>441</v>
      </c>
      <c r="DA23" s="111" t="s">
        <v>454</v>
      </c>
    </row>
    <row r="24" spans="18:127" x14ac:dyDescent="0.25">
      <c r="S24" s="27"/>
      <c r="U24" s="27"/>
      <c r="AC24" s="190" t="s">
        <v>110</v>
      </c>
      <c r="AD24" t="s">
        <v>433</v>
      </c>
      <c r="AE24" s="83">
        <v>0.39739999999999998</v>
      </c>
      <c r="AF24" s="83">
        <v>0.3891</v>
      </c>
      <c r="AG24" s="83">
        <v>1</v>
      </c>
      <c r="AH24" s="105">
        <f>(AF24-AE24)/AE24</f>
        <v>-2.0885757423251067E-2</v>
      </c>
      <c r="AU24" s="97"/>
      <c r="AV24" s="97"/>
      <c r="BN24" s="97"/>
      <c r="BO24" s="97"/>
      <c r="BP24" s="97"/>
      <c r="BQ24" s="97"/>
      <c r="BR24" s="97"/>
      <c r="BS24" s="97"/>
      <c r="DA24" s="97"/>
      <c r="DB24" s="97"/>
      <c r="DC24" s="97"/>
      <c r="DD24" s="97"/>
      <c r="DE24" s="97"/>
      <c r="DF24" s="97"/>
    </row>
    <row r="25" spans="18:127" x14ac:dyDescent="0.25">
      <c r="R25" s="97"/>
      <c r="S25" s="97"/>
      <c r="T25" s="97"/>
      <c r="U25" s="97"/>
      <c r="V25" s="97"/>
      <c r="W25" s="97"/>
      <c r="AC25" s="191"/>
      <c r="AD25" t="s">
        <v>434</v>
      </c>
      <c r="AE25">
        <v>0.2959</v>
      </c>
      <c r="AF25">
        <v>0.2969</v>
      </c>
      <c r="AG25">
        <v>0</v>
      </c>
      <c r="AH25" s="16">
        <f t="shared" ref="AH25:AH27" si="11">(AF25-AE25)/AE25</f>
        <v>3.3795201081446465E-3</v>
      </c>
      <c r="CG25" s="97"/>
      <c r="CH25" s="97"/>
      <c r="CI25" s="97"/>
      <c r="CJ25" s="97"/>
      <c r="CK25" s="97"/>
      <c r="CL25" s="97"/>
      <c r="CM25" s="97"/>
    </row>
    <row r="26" spans="18:127" x14ac:dyDescent="0.25">
      <c r="T26" t="s">
        <v>437</v>
      </c>
      <c r="U26" t="s">
        <v>438</v>
      </c>
      <c r="V26" t="s">
        <v>439</v>
      </c>
      <c r="W26" t="s">
        <v>441</v>
      </c>
      <c r="AC26" s="191"/>
      <c r="AD26" s="97" t="s">
        <v>435</v>
      </c>
      <c r="AE26">
        <v>0.28599999999999998</v>
      </c>
      <c r="AF26">
        <v>0.32519999999999999</v>
      </c>
      <c r="AG26">
        <v>0</v>
      </c>
      <c r="AH26" s="16">
        <f t="shared" si="11"/>
        <v>0.13706293706293712</v>
      </c>
    </row>
    <row r="27" spans="18:127" ht="30" x14ac:dyDescent="0.25">
      <c r="R27" s="101" t="s">
        <v>110</v>
      </c>
      <c r="S27" t="s">
        <v>433</v>
      </c>
      <c r="T27">
        <v>0.4017</v>
      </c>
      <c r="U27">
        <v>0.40649999999999997</v>
      </c>
      <c r="V27">
        <v>0</v>
      </c>
      <c r="W27" s="16">
        <f>(U27-T27)/T27</f>
        <v>1.1949215832710906E-2</v>
      </c>
      <c r="AC27" s="191"/>
      <c r="AD27" t="s">
        <v>436</v>
      </c>
      <c r="AE27">
        <v>0.27729999999999999</v>
      </c>
      <c r="AF27">
        <v>0.28570000000000001</v>
      </c>
      <c r="AG27">
        <v>0</v>
      </c>
      <c r="AH27" s="16">
        <f t="shared" si="11"/>
        <v>3.0292102416155858E-2</v>
      </c>
      <c r="AW27" t="s">
        <v>437</v>
      </c>
      <c r="AX27" t="s">
        <v>438</v>
      </c>
      <c r="AY27" t="s">
        <v>439</v>
      </c>
      <c r="AZ27" t="s">
        <v>441</v>
      </c>
    </row>
    <row r="28" spans="18:127" ht="15" customHeight="1" x14ac:dyDescent="0.25">
      <c r="R28" s="102"/>
      <c r="S28" t="s">
        <v>434</v>
      </c>
      <c r="T28">
        <v>0.2681</v>
      </c>
      <c r="U28">
        <v>0.28349999999999997</v>
      </c>
      <c r="V28">
        <v>0</v>
      </c>
      <c r="W28" s="16">
        <f t="shared" ref="W28:W30" si="12">(U28-T28)/T28</f>
        <v>5.7441253263707456E-2</v>
      </c>
      <c r="AU28" s="190" t="s">
        <v>226</v>
      </c>
      <c r="AV28" t="s">
        <v>433</v>
      </c>
      <c r="AW28">
        <v>0.90059999999999996</v>
      </c>
      <c r="AX28">
        <v>0.91469999999999996</v>
      </c>
      <c r="AY28">
        <v>0</v>
      </c>
      <c r="AZ28" s="16">
        <f>(AX28-AW28)/AW28</f>
        <v>1.5656229180546304E-2</v>
      </c>
      <c r="BP28" t="s">
        <v>437</v>
      </c>
      <c r="BQ28" t="s">
        <v>438</v>
      </c>
      <c r="BR28" t="s">
        <v>439</v>
      </c>
      <c r="BS28" t="s">
        <v>441</v>
      </c>
      <c r="DC28" t="s">
        <v>437</v>
      </c>
      <c r="DD28" t="s">
        <v>438</v>
      </c>
      <c r="DE28" t="s">
        <v>439</v>
      </c>
      <c r="DF28" t="s">
        <v>441</v>
      </c>
      <c r="DT28" t="s">
        <v>437</v>
      </c>
      <c r="DU28" t="s">
        <v>438</v>
      </c>
      <c r="DV28" t="s">
        <v>439</v>
      </c>
      <c r="DW28" t="s">
        <v>441</v>
      </c>
    </row>
    <row r="29" spans="18:127" x14ac:dyDescent="0.25">
      <c r="R29" s="102"/>
      <c r="S29" s="97" t="s">
        <v>435</v>
      </c>
      <c r="T29" s="83">
        <v>0.36880000000000002</v>
      </c>
      <c r="U29" s="83">
        <v>0.33979999999999999</v>
      </c>
      <c r="V29" s="83">
        <v>1</v>
      </c>
      <c r="W29" s="105">
        <f t="shared" si="12"/>
        <v>-7.8633405639913292E-2</v>
      </c>
      <c r="AU29" s="191"/>
      <c r="AV29" t="s">
        <v>434</v>
      </c>
      <c r="AW29">
        <v>0.89590000000000003</v>
      </c>
      <c r="AX29">
        <v>0.91290000000000004</v>
      </c>
      <c r="AY29">
        <v>0</v>
      </c>
      <c r="AZ29" s="16">
        <f t="shared" ref="AZ29:AZ31" si="13">(AX29-AW29)/AW29</f>
        <v>1.8975332068311212E-2</v>
      </c>
      <c r="BN29" s="190" t="s">
        <v>226</v>
      </c>
      <c r="BO29" t="s">
        <v>433</v>
      </c>
      <c r="BP29">
        <v>0.93530000000000002</v>
      </c>
      <c r="BQ29">
        <v>0.94579999999999997</v>
      </c>
      <c r="BR29">
        <v>0</v>
      </c>
      <c r="BS29" s="16">
        <f>(BQ29-BP29)/BP29</f>
        <v>1.1226344488399395E-2</v>
      </c>
      <c r="CI29" t="s">
        <v>437</v>
      </c>
      <c r="CJ29" t="s">
        <v>438</v>
      </c>
      <c r="CK29" t="s">
        <v>439</v>
      </c>
      <c r="CL29" t="s">
        <v>441</v>
      </c>
      <c r="DA29" s="190" t="s">
        <v>226</v>
      </c>
      <c r="DB29" t="s">
        <v>433</v>
      </c>
      <c r="DC29">
        <v>0.91149999999999998</v>
      </c>
      <c r="DD29">
        <v>0.91620000000000001</v>
      </c>
      <c r="DE29">
        <v>0</v>
      </c>
      <c r="DF29" s="16">
        <f>(DD29-DC29)/DC29</f>
        <v>5.1563357103675675E-3</v>
      </c>
      <c r="DR29" s="190" t="s">
        <v>226</v>
      </c>
      <c r="DS29" t="s">
        <v>433</v>
      </c>
      <c r="DT29">
        <v>0.93930000000000002</v>
      </c>
      <c r="DU29">
        <v>0.94410000000000005</v>
      </c>
      <c r="DV29">
        <v>0</v>
      </c>
      <c r="DW29" s="16">
        <f>(DU29-DT29)/DT29</f>
        <v>5.1101884381986864E-3</v>
      </c>
    </row>
    <row r="30" spans="18:127" x14ac:dyDescent="0.25">
      <c r="R30" s="102"/>
      <c r="S30" t="s">
        <v>436</v>
      </c>
      <c r="T30">
        <v>0.26069999999999999</v>
      </c>
      <c r="U30">
        <v>0.28089999999999998</v>
      </c>
      <c r="V30">
        <v>0</v>
      </c>
      <c r="W30" s="16">
        <f t="shared" si="12"/>
        <v>7.7483697736862284E-2</v>
      </c>
      <c r="AU30" s="191"/>
      <c r="AV30" s="97" t="s">
        <v>435</v>
      </c>
      <c r="AW30">
        <v>0.90039999999999998</v>
      </c>
      <c r="AX30">
        <v>0.91290000000000004</v>
      </c>
      <c r="AY30">
        <v>0</v>
      </c>
      <c r="AZ30" s="16">
        <f t="shared" si="13"/>
        <v>1.388271879164823E-2</v>
      </c>
      <c r="BN30" s="191"/>
      <c r="BO30" t="s">
        <v>434</v>
      </c>
      <c r="BP30">
        <v>0.93269999999999997</v>
      </c>
      <c r="BQ30">
        <v>0.94479999999999997</v>
      </c>
      <c r="BR30">
        <v>0</v>
      </c>
      <c r="BS30" s="16">
        <f t="shared" ref="BS30:BS32" si="14">(BQ30-BP30)/BP30</f>
        <v>1.2973088881741181E-2</v>
      </c>
      <c r="CG30" s="190" t="s">
        <v>226</v>
      </c>
      <c r="CH30" t="s">
        <v>433</v>
      </c>
      <c r="CI30">
        <v>0.87209999999999999</v>
      </c>
      <c r="CJ30">
        <v>0.89400000000000002</v>
      </c>
      <c r="CK30">
        <v>0</v>
      </c>
      <c r="CL30" s="16">
        <f>(CJ30-CI30)/CI30</f>
        <v>2.511179910560719E-2</v>
      </c>
      <c r="DA30" s="191"/>
      <c r="DB30" t="s">
        <v>434</v>
      </c>
      <c r="DC30">
        <v>0.91</v>
      </c>
      <c r="DD30">
        <v>0.9143</v>
      </c>
      <c r="DE30">
        <v>0</v>
      </c>
      <c r="DF30" s="16">
        <f t="shared" ref="DF30:DF32" si="15">(DD30-DC30)/DC30</f>
        <v>4.7252747252746925E-3</v>
      </c>
      <c r="DR30" s="191"/>
      <c r="DS30" t="s">
        <v>434</v>
      </c>
      <c r="DT30">
        <v>0.93859999999999999</v>
      </c>
      <c r="DU30">
        <v>0.94389999999999996</v>
      </c>
      <c r="DV30">
        <v>0</v>
      </c>
      <c r="DW30" s="16">
        <f t="shared" ref="DW30:DW32" si="16">(DU30-DT30)/DT30</f>
        <v>5.6467078627743146E-3</v>
      </c>
    </row>
    <row r="31" spans="18:127" x14ac:dyDescent="0.25">
      <c r="AU31" s="191"/>
      <c r="AV31" t="s">
        <v>436</v>
      </c>
      <c r="AW31">
        <v>0.89790000000000003</v>
      </c>
      <c r="AX31">
        <v>0.91290000000000004</v>
      </c>
      <c r="AY31">
        <v>0</v>
      </c>
      <c r="AZ31" s="16">
        <f t="shared" si="13"/>
        <v>1.6705646508519894E-2</v>
      </c>
      <c r="BN31" s="191"/>
      <c r="BO31" s="97" t="s">
        <v>435</v>
      </c>
      <c r="BP31">
        <v>0.93510000000000004</v>
      </c>
      <c r="BQ31">
        <v>0.94469999999999998</v>
      </c>
      <c r="BR31">
        <v>0</v>
      </c>
      <c r="BS31" s="16">
        <f t="shared" si="14"/>
        <v>1.0266281681103563E-2</v>
      </c>
      <c r="CG31" s="191"/>
      <c r="CH31" t="s">
        <v>434</v>
      </c>
      <c r="CI31">
        <v>0.86580000000000001</v>
      </c>
      <c r="CJ31">
        <v>0.88800000000000001</v>
      </c>
      <c r="CK31">
        <v>0</v>
      </c>
      <c r="CL31" s="16">
        <f t="shared" ref="CL31:CL33" si="17">(CJ31-CI31)/CI31</f>
        <v>2.5641025641025637E-2</v>
      </c>
      <c r="DA31" s="191"/>
      <c r="DB31" s="97" t="s">
        <v>435</v>
      </c>
      <c r="DC31">
        <v>0.91020000000000001</v>
      </c>
      <c r="DD31">
        <v>0.9153</v>
      </c>
      <c r="DE31">
        <v>0</v>
      </c>
      <c r="DF31" s="16">
        <f t="shared" si="15"/>
        <v>5.6031641397494983E-3</v>
      </c>
      <c r="DR31" s="191"/>
      <c r="DS31" s="97" t="s">
        <v>435</v>
      </c>
      <c r="DT31">
        <v>0.93799999999999994</v>
      </c>
      <c r="DU31">
        <v>0.94269999999999998</v>
      </c>
      <c r="DV31">
        <v>0</v>
      </c>
      <c r="DW31" s="16">
        <f t="shared" si="16"/>
        <v>5.0106609808102751E-3</v>
      </c>
    </row>
    <row r="32" spans="18:127" x14ac:dyDescent="0.25">
      <c r="BN32" s="191"/>
      <c r="BO32" t="s">
        <v>436</v>
      </c>
      <c r="BP32">
        <v>0.93379999999999996</v>
      </c>
      <c r="BQ32">
        <v>0.94469999999999998</v>
      </c>
      <c r="BR32">
        <v>0</v>
      </c>
      <c r="BS32" s="16">
        <f t="shared" si="14"/>
        <v>1.1672735061040931E-2</v>
      </c>
      <c r="CG32" s="191"/>
      <c r="CH32" s="97" t="s">
        <v>435</v>
      </c>
      <c r="CI32">
        <v>0.87319999999999998</v>
      </c>
      <c r="CJ32">
        <v>0.8962</v>
      </c>
      <c r="CK32">
        <v>0</v>
      </c>
      <c r="CL32" s="16">
        <f t="shared" si="17"/>
        <v>2.6339899221255177E-2</v>
      </c>
      <c r="DA32" s="191"/>
      <c r="DB32" t="s">
        <v>436</v>
      </c>
      <c r="DC32">
        <v>0.91010000000000002</v>
      </c>
      <c r="DD32">
        <v>0.91479999999999995</v>
      </c>
      <c r="DE32">
        <v>0</v>
      </c>
      <c r="DF32" s="16">
        <f t="shared" si="15"/>
        <v>5.164267662894107E-3</v>
      </c>
      <c r="DR32" s="191"/>
      <c r="DS32" t="s">
        <v>436</v>
      </c>
      <c r="DT32">
        <v>0.93830000000000002</v>
      </c>
      <c r="DU32">
        <v>0.94330000000000003</v>
      </c>
      <c r="DV32">
        <v>0</v>
      </c>
      <c r="DW32" s="16">
        <f t="shared" si="16"/>
        <v>5.3287861025258492E-3</v>
      </c>
    </row>
    <row r="33" spans="18:127" x14ac:dyDescent="0.25">
      <c r="AE33" t="s">
        <v>437</v>
      </c>
      <c r="AF33" t="s">
        <v>438</v>
      </c>
      <c r="AG33" t="s">
        <v>439</v>
      </c>
      <c r="AH33" t="s">
        <v>441</v>
      </c>
      <c r="AU33" s="97"/>
      <c r="AV33" s="97"/>
      <c r="AW33" s="97"/>
      <c r="AX33" s="97"/>
      <c r="AY33" s="97"/>
      <c r="AZ33" s="97"/>
      <c r="BN33" s="97"/>
      <c r="BO33" s="97"/>
      <c r="BP33" s="97"/>
      <c r="BQ33" s="97"/>
      <c r="BR33" s="97"/>
      <c r="BS33" s="97"/>
      <c r="CG33" s="191"/>
      <c r="CH33" t="s">
        <v>436</v>
      </c>
      <c r="CI33">
        <v>0.86870000000000003</v>
      </c>
      <c r="CJ33">
        <v>0.8911</v>
      </c>
      <c r="CK33">
        <v>0</v>
      </c>
      <c r="CL33" s="16">
        <f t="shared" si="17"/>
        <v>2.5785656728444774E-2</v>
      </c>
      <c r="DR33" t="s">
        <v>505</v>
      </c>
    </row>
    <row r="34" spans="18:127" x14ac:dyDescent="0.25">
      <c r="AC34" s="190" t="s">
        <v>226</v>
      </c>
      <c r="AD34" t="s">
        <v>433</v>
      </c>
      <c r="AE34">
        <v>0.87019999999999997</v>
      </c>
      <c r="AF34">
        <v>0.92869999999999997</v>
      </c>
      <c r="AG34">
        <v>0</v>
      </c>
      <c r="AH34" s="16">
        <f>(AF34-AE34)/AE34</f>
        <v>6.7225925074695464E-2</v>
      </c>
    </row>
    <row r="35" spans="18:127" x14ac:dyDescent="0.25">
      <c r="AC35" s="191"/>
      <c r="AD35" t="s">
        <v>434</v>
      </c>
      <c r="AE35">
        <v>0.86729999999999996</v>
      </c>
      <c r="AF35">
        <v>0.9264</v>
      </c>
      <c r="AG35">
        <v>0</v>
      </c>
      <c r="AH35" s="16">
        <f t="shared" ref="AH35:AH37" si="18">(AF35-AE35)/AE35</f>
        <v>6.81425112417849E-2</v>
      </c>
    </row>
    <row r="36" spans="18:127" x14ac:dyDescent="0.25">
      <c r="T36" t="s">
        <v>437</v>
      </c>
      <c r="U36" t="s">
        <v>438</v>
      </c>
      <c r="V36" t="s">
        <v>439</v>
      </c>
      <c r="W36" t="s">
        <v>441</v>
      </c>
      <c r="AC36" s="191"/>
      <c r="AD36" s="97" t="s">
        <v>435</v>
      </c>
      <c r="AE36">
        <v>0.86829999999999996</v>
      </c>
      <c r="AF36">
        <v>0.9284</v>
      </c>
      <c r="AG36">
        <v>0</v>
      </c>
      <c r="AH36" s="16">
        <f t="shared" si="18"/>
        <v>6.9215708856386088E-2</v>
      </c>
      <c r="DC36" t="s">
        <v>437</v>
      </c>
      <c r="DD36" t="s">
        <v>438</v>
      </c>
      <c r="DE36" t="s">
        <v>439</v>
      </c>
      <c r="DF36" t="s">
        <v>441</v>
      </c>
      <c r="DT36" t="s">
        <v>437</v>
      </c>
      <c r="DU36" t="s">
        <v>438</v>
      </c>
      <c r="DV36" t="s">
        <v>439</v>
      </c>
      <c r="DW36" t="s">
        <v>441</v>
      </c>
    </row>
    <row r="37" spans="18:127" x14ac:dyDescent="0.25">
      <c r="R37" s="190" t="s">
        <v>226</v>
      </c>
      <c r="S37" t="s">
        <v>433</v>
      </c>
      <c r="T37">
        <v>0.86019999999999996</v>
      </c>
      <c r="U37">
        <v>0.93140000000000001</v>
      </c>
      <c r="V37">
        <v>0</v>
      </c>
      <c r="W37" s="16">
        <f>(U37-T37)/T37</f>
        <v>8.2771448500348802E-2</v>
      </c>
      <c r="AC37" s="191"/>
      <c r="AD37" t="s">
        <v>436</v>
      </c>
      <c r="AE37">
        <v>0.86780000000000002</v>
      </c>
      <c r="AF37">
        <v>0.92730000000000001</v>
      </c>
      <c r="AG37">
        <v>0</v>
      </c>
      <c r="AH37" s="16">
        <f t="shared" si="18"/>
        <v>6.8564185296151187E-2</v>
      </c>
      <c r="AX37" s="97"/>
      <c r="AY37" s="97"/>
      <c r="AZ37" s="97"/>
      <c r="BN37" s="97"/>
      <c r="BP37" s="97"/>
      <c r="BQ37" s="97"/>
      <c r="BR37" s="97"/>
      <c r="BS37" s="97"/>
      <c r="CI37" t="s">
        <v>437</v>
      </c>
      <c r="CJ37" t="s">
        <v>438</v>
      </c>
      <c r="CK37" t="s">
        <v>439</v>
      </c>
      <c r="CL37" t="s">
        <v>441</v>
      </c>
      <c r="DA37" s="190" t="s">
        <v>121</v>
      </c>
      <c r="DB37" t="s">
        <v>433</v>
      </c>
      <c r="DC37">
        <v>0.63929999999999998</v>
      </c>
      <c r="DD37">
        <v>0.64670000000000005</v>
      </c>
      <c r="DE37" s="83">
        <v>7.3999999999999996E-2</v>
      </c>
      <c r="DF37" s="16">
        <f>(DD37-DC37)/DC37</f>
        <v>1.1575160331612816E-2</v>
      </c>
      <c r="DR37" s="190" t="s">
        <v>121</v>
      </c>
      <c r="DS37" t="s">
        <v>433</v>
      </c>
      <c r="DT37">
        <v>0.69899999999999995</v>
      </c>
      <c r="DU37">
        <v>0.71750000000000003</v>
      </c>
      <c r="DV37" s="83">
        <v>0</v>
      </c>
      <c r="DW37" s="16">
        <f>(DU37-DT37)/DT37</f>
        <v>2.6466380543633868E-2</v>
      </c>
    </row>
    <row r="38" spans="18:127" x14ac:dyDescent="0.25">
      <c r="R38" s="191"/>
      <c r="S38" t="s">
        <v>434</v>
      </c>
      <c r="T38">
        <v>0.85650000000000004</v>
      </c>
      <c r="U38">
        <v>0.93049999999999999</v>
      </c>
      <c r="V38">
        <v>0</v>
      </c>
      <c r="W38" s="16">
        <f t="shared" ref="W38:W40" si="19">(U38-T38)/T38</f>
        <v>8.639813193228249E-2</v>
      </c>
      <c r="BP38" t="s">
        <v>437</v>
      </c>
      <c r="BQ38" t="s">
        <v>438</v>
      </c>
      <c r="BR38" t="s">
        <v>439</v>
      </c>
      <c r="BS38" t="s">
        <v>441</v>
      </c>
      <c r="CG38" s="190" t="s">
        <v>121</v>
      </c>
      <c r="CH38" t="s">
        <v>433</v>
      </c>
      <c r="CI38">
        <v>0.31480000000000002</v>
      </c>
      <c r="CJ38">
        <v>0.33750000000000002</v>
      </c>
      <c r="CK38">
        <v>0</v>
      </c>
      <c r="CL38" s="16">
        <f>(CJ38-CI38)/CI38</f>
        <v>7.2109275730622605E-2</v>
      </c>
      <c r="DA38" s="191"/>
      <c r="DB38" t="s">
        <v>434</v>
      </c>
      <c r="DC38">
        <v>0.59750000000000003</v>
      </c>
      <c r="DD38">
        <v>0.60929999999999995</v>
      </c>
      <c r="DE38">
        <v>3.73E-2</v>
      </c>
      <c r="DF38" s="16">
        <f t="shared" ref="DF38:DF40" si="20">(DD38-DC38)/DC38</f>
        <v>1.9748953974895265E-2</v>
      </c>
      <c r="DR38" s="191"/>
      <c r="DS38" t="s">
        <v>434</v>
      </c>
      <c r="DT38">
        <v>0.56540000000000001</v>
      </c>
      <c r="DU38">
        <v>0.57820000000000005</v>
      </c>
      <c r="DV38">
        <v>5.1999999999999998E-3</v>
      </c>
      <c r="DW38" s="16">
        <f t="shared" ref="DW38:DW40" si="21">(DU38-DT38)/DT38</f>
        <v>2.2638839759462386E-2</v>
      </c>
    </row>
    <row r="39" spans="18:127" x14ac:dyDescent="0.25">
      <c r="R39" s="191"/>
      <c r="S39" s="97" t="s">
        <v>435</v>
      </c>
      <c r="T39">
        <v>0.85960000000000003</v>
      </c>
      <c r="U39">
        <v>0.93059999999999998</v>
      </c>
      <c r="V39">
        <v>0</v>
      </c>
      <c r="W39" s="16">
        <f t="shared" si="19"/>
        <v>8.2596556537924554E-2</v>
      </c>
      <c r="BN39" s="190" t="s">
        <v>121</v>
      </c>
      <c r="BO39" t="s">
        <v>433</v>
      </c>
      <c r="BP39">
        <v>0.63880000000000003</v>
      </c>
      <c r="BQ39">
        <v>0.63980000000000004</v>
      </c>
      <c r="BR39" s="83">
        <v>0.26800000000000002</v>
      </c>
      <c r="BS39" s="16">
        <f>(BQ39-BP39)/BP39</f>
        <v>1.5654351909830946E-3</v>
      </c>
      <c r="CG39" s="191"/>
      <c r="CH39" t="s">
        <v>434</v>
      </c>
      <c r="CI39">
        <v>0.53159999999999996</v>
      </c>
      <c r="CJ39">
        <v>0.54710000000000003</v>
      </c>
      <c r="CK39">
        <v>0</v>
      </c>
      <c r="CL39" s="16">
        <f t="shared" ref="CL39:CL41" si="22">(CJ39-CI39)/CI39</f>
        <v>2.9157261098570485E-2</v>
      </c>
      <c r="DA39" s="191"/>
      <c r="DB39" s="97" t="s">
        <v>435</v>
      </c>
      <c r="DC39">
        <v>0.59599999999999997</v>
      </c>
      <c r="DD39">
        <v>0.6069</v>
      </c>
      <c r="DE39">
        <v>0</v>
      </c>
      <c r="DF39" s="16">
        <f t="shared" si="20"/>
        <v>1.8288590604026881E-2</v>
      </c>
      <c r="DR39" s="191"/>
      <c r="DS39" s="97" t="s">
        <v>435</v>
      </c>
      <c r="DT39">
        <v>0.5726</v>
      </c>
      <c r="DU39">
        <v>0.59319999999999995</v>
      </c>
      <c r="DV39">
        <v>4.0000000000000002E-4</v>
      </c>
      <c r="DW39" s="16">
        <f t="shared" si="21"/>
        <v>3.5976248690185036E-2</v>
      </c>
    </row>
    <row r="40" spans="18:127" ht="15" customHeight="1" x14ac:dyDescent="0.25">
      <c r="R40" s="191"/>
      <c r="S40" t="s">
        <v>436</v>
      </c>
      <c r="T40">
        <v>0.85780000000000001</v>
      </c>
      <c r="U40">
        <v>0.93049999999999999</v>
      </c>
      <c r="V40">
        <v>0</v>
      </c>
      <c r="W40" s="16">
        <f t="shared" si="19"/>
        <v>8.4751690370715768E-2</v>
      </c>
      <c r="AW40" t="s">
        <v>437</v>
      </c>
      <c r="AX40" t="s">
        <v>438</v>
      </c>
      <c r="AY40" t="s">
        <v>439</v>
      </c>
      <c r="AZ40" t="s">
        <v>441</v>
      </c>
      <c r="BN40" s="191"/>
      <c r="BO40" t="s">
        <v>434</v>
      </c>
      <c r="BP40">
        <v>0.5</v>
      </c>
      <c r="BQ40">
        <v>0.51160000000000005</v>
      </c>
      <c r="BR40">
        <v>2.0000000000000001E-4</v>
      </c>
      <c r="BS40" s="16">
        <f t="shared" ref="BS40:BS42" si="23">(BQ40-BP40)/BP40</f>
        <v>2.3200000000000109E-2</v>
      </c>
      <c r="CG40" s="191"/>
      <c r="CH40" s="97" t="s">
        <v>435</v>
      </c>
      <c r="CI40">
        <v>0.64070000000000005</v>
      </c>
      <c r="CJ40">
        <v>0.64419999999999999</v>
      </c>
      <c r="CK40">
        <v>0</v>
      </c>
      <c r="CL40" s="16">
        <f t="shared" si="22"/>
        <v>5.4627750897455083E-3</v>
      </c>
      <c r="DA40" s="191"/>
      <c r="DB40" t="s">
        <v>436</v>
      </c>
      <c r="DC40">
        <v>0.59650000000000003</v>
      </c>
      <c r="DD40">
        <v>0.60740000000000005</v>
      </c>
      <c r="DE40">
        <v>4.24E-2</v>
      </c>
      <c r="DF40" s="16">
        <f t="shared" si="20"/>
        <v>1.8273260687342866E-2</v>
      </c>
      <c r="DR40" s="191"/>
      <c r="DS40" t="s">
        <v>436</v>
      </c>
      <c r="DT40">
        <v>0.56769999999999998</v>
      </c>
      <c r="DU40">
        <v>0.58240000000000003</v>
      </c>
      <c r="DV40">
        <v>3.3E-3</v>
      </c>
      <c r="DW40" s="16">
        <f t="shared" si="21"/>
        <v>2.5893958076448911E-2</v>
      </c>
    </row>
    <row r="41" spans="18:127" ht="15" customHeight="1" x14ac:dyDescent="0.25">
      <c r="AU41" s="190" t="s">
        <v>121</v>
      </c>
      <c r="AV41" t="s">
        <v>433</v>
      </c>
      <c r="AW41">
        <v>0.62029999999999996</v>
      </c>
      <c r="AX41">
        <v>0.74160000000000004</v>
      </c>
      <c r="AY41">
        <v>0</v>
      </c>
      <c r="AZ41" s="16">
        <f>(AX41-AW41)/AW41</f>
        <v>0.19555054006126082</v>
      </c>
      <c r="BN41" s="191"/>
      <c r="BO41" s="97" t="s">
        <v>435</v>
      </c>
      <c r="BP41">
        <v>0.31940000000000002</v>
      </c>
      <c r="BQ41">
        <v>0.46460000000000001</v>
      </c>
      <c r="BR41">
        <v>0</v>
      </c>
      <c r="BS41" s="16">
        <f t="shared" si="23"/>
        <v>0.45460237946149024</v>
      </c>
      <c r="CG41" s="191"/>
      <c r="CH41" t="s">
        <v>436</v>
      </c>
      <c r="CI41">
        <v>0.2792</v>
      </c>
      <c r="CJ41">
        <v>0.3095</v>
      </c>
      <c r="CK41">
        <v>0</v>
      </c>
      <c r="CL41" s="16">
        <f t="shared" si="22"/>
        <v>0.10852435530085958</v>
      </c>
      <c r="DR41" t="s">
        <v>504</v>
      </c>
    </row>
    <row r="42" spans="18:127" x14ac:dyDescent="0.25">
      <c r="AU42" s="191"/>
      <c r="AV42" t="s">
        <v>434</v>
      </c>
      <c r="AW42">
        <v>0.51090000000000002</v>
      </c>
      <c r="AX42">
        <v>0.67949999999999999</v>
      </c>
      <c r="AY42">
        <v>0</v>
      </c>
      <c r="AZ42" s="16">
        <f t="shared" ref="AZ42:AZ44" si="24">(AX42-AW42)/AW42</f>
        <v>0.33000587199060477</v>
      </c>
      <c r="BN42" s="191"/>
      <c r="BO42" t="s">
        <v>436</v>
      </c>
      <c r="BP42">
        <v>0.38979999999999998</v>
      </c>
      <c r="BQ42">
        <v>0.42830000000000001</v>
      </c>
      <c r="BR42">
        <v>2.0000000000000001E-4</v>
      </c>
      <c r="BS42" s="16">
        <f t="shared" si="23"/>
        <v>9.8768599281683009E-2</v>
      </c>
    </row>
    <row r="43" spans="18:127" x14ac:dyDescent="0.25">
      <c r="AU43" s="191"/>
      <c r="AV43" s="97" t="s">
        <v>435</v>
      </c>
      <c r="AW43">
        <v>0.51590000000000003</v>
      </c>
      <c r="AX43">
        <v>0.70630000000000004</v>
      </c>
      <c r="AY43">
        <v>0</v>
      </c>
      <c r="AZ43" s="16">
        <f t="shared" si="24"/>
        <v>0.36906377204884666</v>
      </c>
    </row>
    <row r="44" spans="18:127" x14ac:dyDescent="0.25">
      <c r="AE44" t="s">
        <v>437</v>
      </c>
      <c r="AF44" t="s">
        <v>438</v>
      </c>
      <c r="AG44" t="s">
        <v>439</v>
      </c>
      <c r="AH44" t="s">
        <v>441</v>
      </c>
      <c r="AU44" s="191"/>
      <c r="AV44" t="s">
        <v>436</v>
      </c>
      <c r="AW44">
        <v>0.49990000000000001</v>
      </c>
      <c r="AX44">
        <v>0.68769999999999998</v>
      </c>
      <c r="AY44">
        <v>0</v>
      </c>
      <c r="AZ44" s="16">
        <f t="shared" si="24"/>
        <v>0.37567513502700534</v>
      </c>
    </row>
    <row r="45" spans="18:127" x14ac:dyDescent="0.25">
      <c r="AC45" s="190" t="s">
        <v>121</v>
      </c>
      <c r="AD45" t="s">
        <v>433</v>
      </c>
      <c r="AE45">
        <v>0.70369999999999999</v>
      </c>
      <c r="AF45">
        <v>0.71850000000000003</v>
      </c>
      <c r="AG45">
        <v>0</v>
      </c>
      <c r="AH45" s="16">
        <f>(AF45-AE45)/AE45</f>
        <v>2.1031689640471841E-2</v>
      </c>
      <c r="DT45" t="s">
        <v>437</v>
      </c>
      <c r="DU45" t="s">
        <v>438</v>
      </c>
      <c r="DV45" t="s">
        <v>439</v>
      </c>
      <c r="DW45" t="s">
        <v>441</v>
      </c>
    </row>
    <row r="46" spans="18:127" x14ac:dyDescent="0.25">
      <c r="AC46" s="191"/>
      <c r="AD46" t="s">
        <v>434</v>
      </c>
      <c r="AE46">
        <v>0.67330000000000001</v>
      </c>
      <c r="AF46">
        <v>0.68489999999999995</v>
      </c>
      <c r="AG46">
        <v>0</v>
      </c>
      <c r="AH46" s="16">
        <f t="shared" ref="AH46:AH48" si="25">(AF46-AE46)/AE46</f>
        <v>1.7228575672062891E-2</v>
      </c>
      <c r="DC46" t="s">
        <v>437</v>
      </c>
      <c r="DD46" t="s">
        <v>438</v>
      </c>
      <c r="DE46" t="s">
        <v>439</v>
      </c>
      <c r="DF46" t="s">
        <v>441</v>
      </c>
      <c r="DR46" s="192" t="s">
        <v>115</v>
      </c>
      <c r="DS46" t="s">
        <v>433</v>
      </c>
      <c r="DT46" s="83">
        <v>1</v>
      </c>
      <c r="DW46" s="16"/>
    </row>
    <row r="47" spans="18:127" x14ac:dyDescent="0.25">
      <c r="T47" t="s">
        <v>437</v>
      </c>
      <c r="U47" t="s">
        <v>438</v>
      </c>
      <c r="V47" t="s">
        <v>439</v>
      </c>
      <c r="W47" t="s">
        <v>441</v>
      </c>
      <c r="AC47" s="191"/>
      <c r="AD47" s="97" t="s">
        <v>435</v>
      </c>
      <c r="AE47">
        <v>0.67749999999999999</v>
      </c>
      <c r="AF47">
        <v>0.69379999999999997</v>
      </c>
      <c r="AG47">
        <v>0</v>
      </c>
      <c r="AH47" s="16">
        <f t="shared" si="25"/>
        <v>2.4059040590405877E-2</v>
      </c>
      <c r="CI47" t="s">
        <v>437</v>
      </c>
      <c r="CJ47" t="s">
        <v>438</v>
      </c>
      <c r="CK47" t="s">
        <v>439</v>
      </c>
      <c r="CL47" t="s">
        <v>441</v>
      </c>
      <c r="DA47" s="190" t="s">
        <v>115</v>
      </c>
      <c r="DB47" t="s">
        <v>433</v>
      </c>
      <c r="DC47">
        <v>0.97089999999999999</v>
      </c>
      <c r="DD47">
        <v>0.9919</v>
      </c>
      <c r="DE47">
        <v>3.1199999999999999E-2</v>
      </c>
      <c r="DF47" s="16">
        <f>(DD47-DC47)/DC47</f>
        <v>2.1629416005767864E-2</v>
      </c>
      <c r="DR47" s="193"/>
      <c r="DS47" t="s">
        <v>434</v>
      </c>
      <c r="DT47" s="83">
        <v>1</v>
      </c>
      <c r="DW47" s="16"/>
    </row>
    <row r="48" spans="18:127" ht="15" customHeight="1" x14ac:dyDescent="0.25">
      <c r="R48" s="190" t="s">
        <v>121</v>
      </c>
      <c r="S48" t="s">
        <v>433</v>
      </c>
      <c r="T48">
        <v>0.65739999999999998</v>
      </c>
      <c r="U48">
        <v>0.68840000000000001</v>
      </c>
      <c r="V48">
        <v>0</v>
      </c>
      <c r="W48" s="16">
        <f>(U48-T48)/T48</f>
        <v>4.7155460906601811E-2</v>
      </c>
      <c r="AC48" s="191"/>
      <c r="AD48" t="s">
        <v>436</v>
      </c>
      <c r="AE48">
        <v>0.67510000000000003</v>
      </c>
      <c r="AF48">
        <v>0.68830000000000002</v>
      </c>
      <c r="AG48">
        <v>0</v>
      </c>
      <c r="AH48" s="16">
        <f t="shared" si="25"/>
        <v>1.9552658865353265E-2</v>
      </c>
      <c r="BP48" t="s">
        <v>437</v>
      </c>
      <c r="BQ48" t="s">
        <v>438</v>
      </c>
      <c r="BR48" t="s">
        <v>439</v>
      </c>
      <c r="BS48" t="s">
        <v>441</v>
      </c>
      <c r="CG48" s="190" t="s">
        <v>115</v>
      </c>
      <c r="CH48" t="s">
        <v>433</v>
      </c>
      <c r="CI48">
        <v>0.7419</v>
      </c>
      <c r="CJ48">
        <v>0.88380000000000003</v>
      </c>
      <c r="CK48">
        <v>0</v>
      </c>
      <c r="CL48" s="16">
        <f>(CJ48-CI48)/CI48</f>
        <v>0.19126566922765875</v>
      </c>
      <c r="DA48" s="191"/>
      <c r="DB48" t="s">
        <v>434</v>
      </c>
      <c r="DC48">
        <v>0.96409999999999996</v>
      </c>
      <c r="DD48">
        <v>0.99450000000000005</v>
      </c>
      <c r="DE48">
        <v>3.2000000000000002E-3</v>
      </c>
      <c r="DF48" s="16">
        <f t="shared" ref="DF48:DF50" si="26">(DD48-DC48)/DC48</f>
        <v>3.153199875531594E-2</v>
      </c>
      <c r="DR48" s="193"/>
      <c r="DS48" s="97" t="s">
        <v>435</v>
      </c>
      <c r="DT48" s="83">
        <v>1</v>
      </c>
      <c r="DW48" s="16"/>
    </row>
    <row r="49" spans="18:127" ht="15" customHeight="1" x14ac:dyDescent="0.25">
      <c r="R49" s="191"/>
      <c r="S49" t="s">
        <v>434</v>
      </c>
      <c r="T49">
        <v>0.65239999999999998</v>
      </c>
      <c r="U49">
        <v>0.68379999999999996</v>
      </c>
      <c r="V49">
        <v>0</v>
      </c>
      <c r="W49" s="16">
        <f t="shared" ref="W49:W51" si="27">(U49-T49)/T49</f>
        <v>4.812998160637643E-2</v>
      </c>
      <c r="BN49" s="190" t="s">
        <v>115</v>
      </c>
      <c r="BO49" t="s">
        <v>433</v>
      </c>
      <c r="BP49">
        <v>0.7419</v>
      </c>
      <c r="BQ49">
        <v>0.92090000000000005</v>
      </c>
      <c r="BR49">
        <v>0</v>
      </c>
      <c r="BS49" s="16">
        <f>(BQ49-BP49)/BP49</f>
        <v>0.24127240868041522</v>
      </c>
      <c r="CG49" s="191"/>
      <c r="CH49" t="s">
        <v>434</v>
      </c>
      <c r="CI49">
        <v>0.74450000000000005</v>
      </c>
      <c r="CJ49">
        <v>0.7994</v>
      </c>
      <c r="CK49">
        <v>0</v>
      </c>
      <c r="CL49" s="16">
        <f t="shared" ref="CL49:CL51" si="28">(CJ49-CI49)/CI49</f>
        <v>7.3740765614506307E-2</v>
      </c>
      <c r="DA49" s="191"/>
      <c r="DB49" s="97" t="s">
        <v>435</v>
      </c>
      <c r="DC49">
        <v>0.9657</v>
      </c>
      <c r="DD49">
        <v>0.98809999999999998</v>
      </c>
      <c r="DE49">
        <v>3.2300000000000002E-2</v>
      </c>
      <c r="DF49" s="16">
        <f t="shared" si="26"/>
        <v>2.319560940250593E-2</v>
      </c>
      <c r="DR49" s="193"/>
      <c r="DS49" t="s">
        <v>436</v>
      </c>
      <c r="DT49" s="83">
        <v>1</v>
      </c>
      <c r="DW49" s="16"/>
    </row>
    <row r="50" spans="18:127" ht="15" customHeight="1" x14ac:dyDescent="0.25">
      <c r="R50" s="191"/>
      <c r="S50" s="97" t="s">
        <v>435</v>
      </c>
      <c r="T50">
        <v>0.64790000000000003</v>
      </c>
      <c r="U50">
        <v>0.67889999999999995</v>
      </c>
      <c r="V50">
        <v>0</v>
      </c>
      <c r="W50" s="16">
        <f t="shared" si="27"/>
        <v>4.7846889952152978E-2</v>
      </c>
      <c r="AW50" t="s">
        <v>437</v>
      </c>
      <c r="AX50" t="s">
        <v>438</v>
      </c>
      <c r="AY50" t="s">
        <v>439</v>
      </c>
      <c r="AZ50" t="s">
        <v>441</v>
      </c>
      <c r="BN50" s="191"/>
      <c r="BO50" t="s">
        <v>434</v>
      </c>
      <c r="BP50">
        <v>0.5</v>
      </c>
      <c r="BQ50">
        <v>0.8468</v>
      </c>
      <c r="BR50">
        <v>0</v>
      </c>
      <c r="BS50" s="16">
        <f t="shared" ref="BS50:BS52" si="29">(BQ50-BP50)/BP50</f>
        <v>0.69359999999999999</v>
      </c>
      <c r="CG50" s="191"/>
      <c r="CH50" s="97" t="s">
        <v>435</v>
      </c>
      <c r="CI50">
        <v>0.69730000000000003</v>
      </c>
      <c r="CJ50">
        <v>0.9133</v>
      </c>
      <c r="CK50">
        <v>0</v>
      </c>
      <c r="CL50" s="16">
        <f t="shared" si="28"/>
        <v>0.30976624121611929</v>
      </c>
      <c r="DA50" s="191"/>
      <c r="DB50" t="s">
        <v>436</v>
      </c>
      <c r="DC50">
        <v>0.96319999999999995</v>
      </c>
      <c r="DD50">
        <v>0.99029999999999996</v>
      </c>
      <c r="DE50">
        <v>2.3E-2</v>
      </c>
      <c r="DF50" s="16">
        <f t="shared" si="26"/>
        <v>2.8135382059800679E-2</v>
      </c>
    </row>
    <row r="51" spans="18:127" x14ac:dyDescent="0.25">
      <c r="R51" s="191"/>
      <c r="S51" t="s">
        <v>436</v>
      </c>
      <c r="T51">
        <v>0.64870000000000005</v>
      </c>
      <c r="U51">
        <v>0.67989999999999995</v>
      </c>
      <c r="V51">
        <v>0</v>
      </c>
      <c r="W51" s="16">
        <f t="shared" si="27"/>
        <v>4.8096192384769372E-2</v>
      </c>
      <c r="AU51" s="190" t="s">
        <v>446</v>
      </c>
      <c r="AV51" t="s">
        <v>433</v>
      </c>
      <c r="AW51">
        <v>0.9032</v>
      </c>
      <c r="AX51">
        <v>0.95960000000000001</v>
      </c>
      <c r="AY51">
        <v>0</v>
      </c>
      <c r="AZ51" s="16">
        <f>(AX51-AW51)/AW51</f>
        <v>6.2444641275465021E-2</v>
      </c>
      <c r="BN51" s="191"/>
      <c r="BO51" s="97" t="s">
        <v>435</v>
      </c>
      <c r="BP51">
        <v>0.37090000000000001</v>
      </c>
      <c r="BQ51">
        <v>0.88039999999999996</v>
      </c>
      <c r="BR51">
        <v>0</v>
      </c>
      <c r="BS51" s="16">
        <f t="shared" si="29"/>
        <v>1.3736856295497437</v>
      </c>
      <c r="CG51" s="191"/>
      <c r="CH51" t="s">
        <v>436</v>
      </c>
      <c r="CI51">
        <v>0.70469999999999999</v>
      </c>
      <c r="CJ51">
        <v>0.83440000000000003</v>
      </c>
      <c r="CK51">
        <v>0</v>
      </c>
      <c r="CL51" s="16">
        <f t="shared" si="28"/>
        <v>0.18404995033347529</v>
      </c>
    </row>
    <row r="52" spans="18:127" x14ac:dyDescent="0.25">
      <c r="AU52" s="191"/>
      <c r="AV52" t="s">
        <v>434</v>
      </c>
      <c r="AW52">
        <v>0.86609999999999998</v>
      </c>
      <c r="AX52">
        <v>0.96830000000000005</v>
      </c>
      <c r="AY52">
        <v>0</v>
      </c>
      <c r="AZ52" s="16">
        <f t="shared" ref="AZ52:AZ54" si="30">(AX52-AW52)/AW52</f>
        <v>0.11800023092021715</v>
      </c>
      <c r="BN52" s="191"/>
      <c r="BO52" t="s">
        <v>436</v>
      </c>
      <c r="BP52">
        <v>0.4259</v>
      </c>
      <c r="BQ52">
        <v>0.85629999999999995</v>
      </c>
      <c r="BR52">
        <v>0</v>
      </c>
      <c r="BS52" s="16">
        <f t="shared" si="29"/>
        <v>1.0105658605306409</v>
      </c>
    </row>
    <row r="53" spans="18:127" x14ac:dyDescent="0.25">
      <c r="R53" t="s">
        <v>450</v>
      </c>
      <c r="AU53" s="191"/>
      <c r="AV53" s="97" t="s">
        <v>435</v>
      </c>
      <c r="AW53">
        <v>0.89400000000000002</v>
      </c>
      <c r="AX53">
        <v>0.94089999999999996</v>
      </c>
      <c r="AY53">
        <v>0</v>
      </c>
      <c r="AZ53" s="16">
        <f t="shared" si="30"/>
        <v>5.2460850111856756E-2</v>
      </c>
      <c r="BN53" t="s">
        <v>460</v>
      </c>
    </row>
    <row r="54" spans="18:127" x14ac:dyDescent="0.25">
      <c r="AE54" t="s">
        <v>437</v>
      </c>
      <c r="AF54" t="s">
        <v>438</v>
      </c>
      <c r="AG54" t="s">
        <v>439</v>
      </c>
      <c r="AH54" t="s">
        <v>441</v>
      </c>
      <c r="AU54" s="191"/>
      <c r="AV54" t="s">
        <v>436</v>
      </c>
      <c r="AW54">
        <v>0.87839999999999996</v>
      </c>
      <c r="AX54">
        <v>0.95279999999999998</v>
      </c>
      <c r="AY54">
        <v>0</v>
      </c>
      <c r="AZ54" s="16">
        <f t="shared" si="30"/>
        <v>8.4699453551912593E-2</v>
      </c>
    </row>
    <row r="55" spans="18:127" x14ac:dyDescent="0.25">
      <c r="AC55" s="190" t="s">
        <v>115</v>
      </c>
      <c r="AD55" t="s">
        <v>433</v>
      </c>
      <c r="AE55">
        <v>0.87090000000000001</v>
      </c>
      <c r="AF55">
        <v>0.93700000000000006</v>
      </c>
      <c r="AG55">
        <v>0</v>
      </c>
      <c r="AH55" s="16">
        <f>(AF55-AE55)/AE55</f>
        <v>7.5898495808933347E-2</v>
      </c>
    </row>
    <row r="56" spans="18:127" x14ac:dyDescent="0.25">
      <c r="AC56" s="191"/>
      <c r="AD56" t="s">
        <v>434</v>
      </c>
      <c r="AE56">
        <v>0.76480000000000004</v>
      </c>
      <c r="AF56">
        <v>0.86070000000000002</v>
      </c>
      <c r="AG56">
        <v>3.0000000000000001E-3</v>
      </c>
      <c r="AH56" s="16">
        <f t="shared" ref="AH56:AH58" si="31">(AF56-AE56)/AE56</f>
        <v>0.12539225941422591</v>
      </c>
    </row>
    <row r="57" spans="18:127" x14ac:dyDescent="0.25">
      <c r="T57" t="s">
        <v>437</v>
      </c>
      <c r="U57" t="s">
        <v>438</v>
      </c>
      <c r="V57" t="s">
        <v>439</v>
      </c>
      <c r="W57" t="s">
        <v>441</v>
      </c>
      <c r="AC57" s="191"/>
      <c r="AD57" s="97" t="s">
        <v>435</v>
      </c>
      <c r="AE57">
        <v>0.84230000000000005</v>
      </c>
      <c r="AF57">
        <v>0.96509999999999996</v>
      </c>
      <c r="AG57">
        <v>0</v>
      </c>
      <c r="AH57" s="16">
        <f t="shared" si="31"/>
        <v>0.1457912857651667</v>
      </c>
      <c r="DC57" t="s">
        <v>437</v>
      </c>
      <c r="DD57" t="s">
        <v>438</v>
      </c>
      <c r="DE57" t="s">
        <v>439</v>
      </c>
      <c r="DF57" t="s">
        <v>441</v>
      </c>
      <c r="DT57" t="s">
        <v>437</v>
      </c>
      <c r="DU57" t="s">
        <v>438</v>
      </c>
      <c r="DV57" t="s">
        <v>439</v>
      </c>
      <c r="DW57" t="s">
        <v>441</v>
      </c>
    </row>
    <row r="58" spans="18:127" ht="30" x14ac:dyDescent="0.25">
      <c r="R58" s="104" t="s">
        <v>115</v>
      </c>
      <c r="S58" t="s">
        <v>433</v>
      </c>
      <c r="T58">
        <v>1</v>
      </c>
      <c r="U58">
        <v>0.98870000000000002</v>
      </c>
      <c r="V58">
        <v>0.99439999999999995</v>
      </c>
      <c r="W58" s="16">
        <f>(U58-T58)/T58</f>
        <v>-1.1299999999999977E-2</v>
      </c>
      <c r="AC58" s="191"/>
      <c r="AD58" t="s">
        <v>436</v>
      </c>
      <c r="AE58">
        <v>0.79330000000000001</v>
      </c>
      <c r="AF58">
        <v>0.88319999999999999</v>
      </c>
      <c r="AG58">
        <v>1.4E-3</v>
      </c>
      <c r="AH58" s="16">
        <f t="shared" si="31"/>
        <v>0.11332408924744734</v>
      </c>
      <c r="CI58" t="s">
        <v>437</v>
      </c>
      <c r="CJ58" t="s">
        <v>438</v>
      </c>
      <c r="CK58" t="s">
        <v>439</v>
      </c>
      <c r="CL58" t="s">
        <v>441</v>
      </c>
      <c r="DA58" s="190" t="s">
        <v>108</v>
      </c>
      <c r="DB58" t="s">
        <v>433</v>
      </c>
      <c r="DC58" s="36">
        <v>0.57999999999999996</v>
      </c>
      <c r="DD58" s="36">
        <v>0.58179999999999998</v>
      </c>
      <c r="DE58" s="36">
        <v>0</v>
      </c>
      <c r="DF58" s="16">
        <f>(DD58-DC58)/DC58</f>
        <v>3.10344827586211E-3</v>
      </c>
      <c r="DR58" s="190" t="s">
        <v>108</v>
      </c>
      <c r="DS58" t="s">
        <v>433</v>
      </c>
      <c r="DT58" s="36">
        <v>0.57389999999999997</v>
      </c>
      <c r="DU58" s="36">
        <v>0.57709999999999995</v>
      </c>
      <c r="DV58" s="36">
        <v>2.0199999999999999E-2</v>
      </c>
      <c r="DW58" s="16">
        <f>(DU58-DT58)/DT58</f>
        <v>5.5758843004007335E-3</v>
      </c>
    </row>
    <row r="59" spans="18:127" ht="15" customHeight="1" x14ac:dyDescent="0.25">
      <c r="R59" s="107"/>
      <c r="S59" t="s">
        <v>434</v>
      </c>
      <c r="T59">
        <v>1</v>
      </c>
      <c r="U59">
        <v>0.98509999999999998</v>
      </c>
      <c r="V59">
        <v>0.96879999999999999</v>
      </c>
      <c r="W59" s="16">
        <f t="shared" ref="W59:W61" si="32">(U59-T59)/T59</f>
        <v>-1.4900000000000024E-2</v>
      </c>
      <c r="BP59" t="s">
        <v>437</v>
      </c>
      <c r="BQ59" t="s">
        <v>438</v>
      </c>
      <c r="BR59" t="s">
        <v>439</v>
      </c>
      <c r="BS59" t="s">
        <v>441</v>
      </c>
      <c r="CG59" s="190" t="s">
        <v>108</v>
      </c>
      <c r="CH59" t="s">
        <v>433</v>
      </c>
      <c r="CI59">
        <v>0.42799999999999999</v>
      </c>
      <c r="CJ59">
        <v>0.54020000000000001</v>
      </c>
      <c r="CK59">
        <v>0</v>
      </c>
      <c r="CL59" s="16">
        <f>(CJ59-CI59)/CI59</f>
        <v>0.26214953271028041</v>
      </c>
      <c r="DA59" s="191"/>
      <c r="DB59" t="s">
        <v>434</v>
      </c>
      <c r="DC59" s="36">
        <v>0.56899999999999995</v>
      </c>
      <c r="DD59" s="36">
        <v>0.57110000000000005</v>
      </c>
      <c r="DE59" s="36">
        <v>0</v>
      </c>
      <c r="DF59" s="16">
        <f t="shared" ref="DF59:DF61" si="33">(DD59-DC59)/DC59</f>
        <v>3.6906854130054514E-3</v>
      </c>
      <c r="DR59" s="191"/>
      <c r="DS59" t="s">
        <v>434</v>
      </c>
      <c r="DT59" s="36">
        <v>0.56579999999999997</v>
      </c>
      <c r="DU59" s="36">
        <v>0.56899999999999995</v>
      </c>
      <c r="DV59" s="36">
        <v>2.4400000000000002E-2</v>
      </c>
      <c r="DW59" s="16">
        <f t="shared" ref="DW59:DW61" si="34">(DU59-DT59)/DT59</f>
        <v>5.6557087310003199E-3</v>
      </c>
    </row>
    <row r="60" spans="18:127" x14ac:dyDescent="0.25">
      <c r="R60" s="107"/>
      <c r="S60" s="97" t="s">
        <v>435</v>
      </c>
      <c r="T60">
        <v>1</v>
      </c>
      <c r="U60">
        <v>0.98450000000000004</v>
      </c>
      <c r="V60">
        <v>0.99439999999999995</v>
      </c>
      <c r="W60" s="16">
        <f t="shared" si="32"/>
        <v>-1.5499999999999958E-2</v>
      </c>
      <c r="AW60" t="s">
        <v>437</v>
      </c>
      <c r="AX60" t="s">
        <v>438</v>
      </c>
      <c r="AY60" t="s">
        <v>439</v>
      </c>
      <c r="AZ60" t="s">
        <v>441</v>
      </c>
      <c r="BN60" s="190" t="s">
        <v>108</v>
      </c>
      <c r="BO60" t="s">
        <v>433</v>
      </c>
      <c r="BP60">
        <v>0.4173</v>
      </c>
      <c r="BQ60">
        <v>0.624</v>
      </c>
      <c r="BR60">
        <v>0</v>
      </c>
      <c r="BS60" s="16">
        <f>(BQ60-BP60)/BP60</f>
        <v>0.49532710280373832</v>
      </c>
      <c r="CG60" s="191"/>
      <c r="CH60" t="s">
        <v>434</v>
      </c>
      <c r="CI60">
        <v>0.40749999999999997</v>
      </c>
      <c r="CJ60">
        <v>0.55420000000000003</v>
      </c>
      <c r="CK60">
        <v>0</v>
      </c>
      <c r="CL60" s="16">
        <f t="shared" ref="CL60:CL62" si="35">(CJ60-CI60)/CI60</f>
        <v>0.36000000000000015</v>
      </c>
      <c r="DA60" s="191"/>
      <c r="DB60" s="97" t="s">
        <v>435</v>
      </c>
      <c r="DC60" s="36">
        <v>0.57769999999999999</v>
      </c>
      <c r="DD60" s="36">
        <v>0.58020000000000005</v>
      </c>
      <c r="DE60" s="36">
        <v>0</v>
      </c>
      <c r="DF60" s="16">
        <f t="shared" si="33"/>
        <v>4.3275056257574135E-3</v>
      </c>
      <c r="DR60" s="191"/>
      <c r="DS60" s="97" t="s">
        <v>435</v>
      </c>
      <c r="DT60" s="36">
        <v>0.58250000000000002</v>
      </c>
      <c r="DU60" s="36">
        <v>0.58599999999999997</v>
      </c>
      <c r="DV60" s="36">
        <v>7.6E-3</v>
      </c>
      <c r="DW60" s="16">
        <f t="shared" si="34"/>
        <v>6.0085836909870346E-3</v>
      </c>
    </row>
    <row r="61" spans="18:127" ht="15" customHeight="1" x14ac:dyDescent="0.25">
      <c r="R61" s="107"/>
      <c r="S61" t="s">
        <v>436</v>
      </c>
      <c r="T61">
        <v>1</v>
      </c>
      <c r="U61">
        <v>0.98360000000000003</v>
      </c>
      <c r="V61">
        <v>0.99299999999999999</v>
      </c>
      <c r="W61" s="16">
        <f t="shared" si="32"/>
        <v>-1.639999999999997E-2</v>
      </c>
      <c r="AU61" s="101" t="s">
        <v>108</v>
      </c>
      <c r="AV61" t="s">
        <v>433</v>
      </c>
      <c r="AW61">
        <v>0.56799999999999995</v>
      </c>
      <c r="AX61">
        <v>0.58179999999999998</v>
      </c>
      <c r="AY61">
        <v>2.2000000000000001E-3</v>
      </c>
      <c r="AZ61" s="16">
        <f>(AX61-AW61)/AW61</f>
        <v>2.4295774647887385E-2</v>
      </c>
      <c r="BN61" s="191"/>
      <c r="BO61" t="s">
        <v>434</v>
      </c>
      <c r="BP61">
        <v>0.3921</v>
      </c>
      <c r="BQ61">
        <v>0.60760000000000003</v>
      </c>
      <c r="BR61">
        <v>0</v>
      </c>
      <c r="BS61" s="16">
        <f t="shared" ref="BS61:BS63" si="36">(BQ61-BP61)/BP61</f>
        <v>0.54960469268043877</v>
      </c>
      <c r="CG61" s="191"/>
      <c r="CH61" s="97" t="s">
        <v>435</v>
      </c>
      <c r="CI61">
        <v>0.28199999999999997</v>
      </c>
      <c r="CJ61">
        <v>0.64410000000000001</v>
      </c>
      <c r="CK61">
        <v>0</v>
      </c>
      <c r="CL61" s="16">
        <f t="shared" si="35"/>
        <v>1.2840425531914896</v>
      </c>
      <c r="DA61" s="191"/>
      <c r="DB61" t="s">
        <v>436</v>
      </c>
      <c r="DC61" s="36">
        <v>0.57210000000000005</v>
      </c>
      <c r="DD61" s="36">
        <v>0.57430000000000003</v>
      </c>
      <c r="DE61" s="36">
        <v>0</v>
      </c>
      <c r="DF61" s="16">
        <f t="shared" si="33"/>
        <v>3.845481559167942E-3</v>
      </c>
      <c r="DR61" s="191"/>
      <c r="DS61" t="s">
        <v>436</v>
      </c>
      <c r="DT61" s="36">
        <v>0.5706</v>
      </c>
      <c r="DU61" s="36">
        <v>0.57389999999999997</v>
      </c>
      <c r="DV61" s="36">
        <v>1.6799999999999999E-2</v>
      </c>
      <c r="DW61" s="16">
        <f t="shared" si="34"/>
        <v>5.7833859095688216E-3</v>
      </c>
    </row>
    <row r="62" spans="18:127" x14ac:dyDescent="0.25">
      <c r="AU62" s="109"/>
      <c r="AV62" t="s">
        <v>434</v>
      </c>
      <c r="AW62">
        <v>0.54979999999999996</v>
      </c>
      <c r="AX62">
        <v>0.56679999999999997</v>
      </c>
      <c r="AY62">
        <v>1E-4</v>
      </c>
      <c r="AZ62" s="16">
        <f t="shared" ref="AZ62:AZ64" si="37">(AX62-AW62)/AW62</f>
        <v>3.092033466715172E-2</v>
      </c>
      <c r="BN62" s="191"/>
      <c r="BO62" s="97" t="s">
        <v>435</v>
      </c>
      <c r="BP62">
        <v>0.27510000000000001</v>
      </c>
      <c r="BQ62">
        <v>0.67420000000000002</v>
      </c>
      <c r="BR62">
        <v>0</v>
      </c>
      <c r="BS62" s="16">
        <f t="shared" si="36"/>
        <v>1.450745183569611</v>
      </c>
      <c r="CG62" s="191"/>
      <c r="CH62" t="s">
        <v>436</v>
      </c>
      <c r="CI62">
        <v>0.33300000000000002</v>
      </c>
      <c r="CJ62">
        <v>0.53059999999999996</v>
      </c>
      <c r="CK62">
        <v>0</v>
      </c>
      <c r="CL62" s="16">
        <f t="shared" si="35"/>
        <v>0.59339339339339314</v>
      </c>
      <c r="DR62" t="s">
        <v>508</v>
      </c>
    </row>
    <row r="63" spans="18:127" x14ac:dyDescent="0.25">
      <c r="AE63" t="s">
        <v>437</v>
      </c>
      <c r="AF63" t="s">
        <v>438</v>
      </c>
      <c r="AG63" t="s">
        <v>439</v>
      </c>
      <c r="AH63" t="s">
        <v>441</v>
      </c>
      <c r="AU63" s="109"/>
      <c r="AV63" s="97" t="s">
        <v>435</v>
      </c>
      <c r="AW63">
        <v>0.57869999999999999</v>
      </c>
      <c r="AX63">
        <v>0.5887</v>
      </c>
      <c r="AY63">
        <v>2.3800000000000002E-2</v>
      </c>
      <c r="AZ63" s="16">
        <f t="shared" si="37"/>
        <v>1.7280110592707808E-2</v>
      </c>
      <c r="BN63" s="191"/>
      <c r="BO63" t="s">
        <v>436</v>
      </c>
      <c r="BP63">
        <v>0.32319999999999999</v>
      </c>
      <c r="BQ63">
        <v>0.61560000000000004</v>
      </c>
      <c r="BR63">
        <v>0</v>
      </c>
      <c r="BS63" s="16">
        <f t="shared" si="36"/>
        <v>0.90470297029702984</v>
      </c>
    </row>
    <row r="64" spans="18:127" ht="30" x14ac:dyDescent="0.25">
      <c r="AC64" s="101" t="s">
        <v>108</v>
      </c>
      <c r="AD64" t="s">
        <v>433</v>
      </c>
      <c r="AE64">
        <v>0.46929999999999999</v>
      </c>
      <c r="AF64">
        <v>0.66020000000000001</v>
      </c>
      <c r="AG64">
        <v>0</v>
      </c>
      <c r="AH64" s="16">
        <f>(AF64-AE64)/AE64</f>
        <v>0.40677604943532925</v>
      </c>
      <c r="AU64" s="109"/>
      <c r="AV64" t="s">
        <v>436</v>
      </c>
      <c r="AW64">
        <v>0.5544</v>
      </c>
      <c r="AX64">
        <v>0.57330000000000003</v>
      </c>
      <c r="AY64">
        <v>0</v>
      </c>
      <c r="AZ64" s="16">
        <f t="shared" si="37"/>
        <v>3.4090909090909144E-2</v>
      </c>
    </row>
    <row r="65" spans="18:127" x14ac:dyDescent="0.25">
      <c r="AC65" s="102"/>
      <c r="AD65" t="s">
        <v>434</v>
      </c>
      <c r="AE65">
        <v>0.43690000000000001</v>
      </c>
      <c r="AF65">
        <v>0.63490000000000002</v>
      </c>
      <c r="AG65">
        <v>0</v>
      </c>
      <c r="AH65" s="16">
        <f t="shared" ref="AH65:AH67" si="38">(AF65-AE65)/AE65</f>
        <v>0.45319295033188373</v>
      </c>
    </row>
    <row r="66" spans="18:127" x14ac:dyDescent="0.25">
      <c r="T66" t="s">
        <v>437</v>
      </c>
      <c r="U66" t="s">
        <v>438</v>
      </c>
      <c r="V66" t="s">
        <v>439</v>
      </c>
      <c r="W66" t="s">
        <v>441</v>
      </c>
      <c r="AC66" s="102"/>
      <c r="AD66" s="97" t="s">
        <v>435</v>
      </c>
      <c r="AE66">
        <v>0.30649999999999999</v>
      </c>
      <c r="AF66">
        <v>0.72240000000000004</v>
      </c>
      <c r="AG66">
        <v>0</v>
      </c>
      <c r="AH66" s="16">
        <f t="shared" si="38"/>
        <v>1.3569331158238174</v>
      </c>
      <c r="AU66" t="s">
        <v>448</v>
      </c>
    </row>
    <row r="67" spans="18:127" x14ac:dyDescent="0.25">
      <c r="R67" s="101" t="s">
        <v>108</v>
      </c>
      <c r="S67" t="s">
        <v>433</v>
      </c>
      <c r="T67">
        <v>0.432</v>
      </c>
      <c r="U67">
        <v>0.62050000000000005</v>
      </c>
      <c r="V67">
        <v>0</v>
      </c>
      <c r="W67" s="16">
        <f>(U67-T67)/T67</f>
        <v>0.43634259259259273</v>
      </c>
      <c r="AC67" s="102"/>
      <c r="AD67" t="s">
        <v>436</v>
      </c>
      <c r="AE67">
        <v>0.36020000000000002</v>
      </c>
      <c r="AF67">
        <v>0.64839999999999998</v>
      </c>
      <c r="AG67">
        <v>0</v>
      </c>
      <c r="AH67" s="16">
        <f t="shared" si="38"/>
        <v>0.80011104941699041</v>
      </c>
    </row>
    <row r="68" spans="18:127" x14ac:dyDescent="0.25">
      <c r="R68" s="102"/>
      <c r="S68" t="s">
        <v>434</v>
      </c>
      <c r="T68">
        <v>0.39610000000000001</v>
      </c>
      <c r="U68">
        <v>0.60189999999999999</v>
      </c>
      <c r="V68">
        <v>0</v>
      </c>
      <c r="W68" s="16">
        <f t="shared" ref="W68:W69" si="39">(U68-T68)/T68</f>
        <v>0.51956576622065131</v>
      </c>
    </row>
    <row r="69" spans="18:127" x14ac:dyDescent="0.25">
      <c r="R69" s="102"/>
      <c r="S69" s="97" t="s">
        <v>435</v>
      </c>
      <c r="T69">
        <v>0.28120000000000001</v>
      </c>
      <c r="U69">
        <v>0.6542</v>
      </c>
      <c r="V69">
        <v>0</v>
      </c>
      <c r="W69" s="16">
        <f t="shared" si="39"/>
        <v>1.3264580369843528</v>
      </c>
      <c r="DT69" t="s">
        <v>437</v>
      </c>
      <c r="DU69" t="s">
        <v>438</v>
      </c>
      <c r="DV69" t="s">
        <v>439</v>
      </c>
      <c r="DW69" t="s">
        <v>441</v>
      </c>
    </row>
    <row r="70" spans="18:127" x14ac:dyDescent="0.25">
      <c r="S70" s="113"/>
      <c r="T70" s="113"/>
      <c r="U70" s="113"/>
      <c r="V70" s="113"/>
      <c r="W70" s="113"/>
      <c r="DC70" t="s">
        <v>437</v>
      </c>
      <c r="DD70" t="s">
        <v>438</v>
      </c>
      <c r="DE70" t="s">
        <v>439</v>
      </c>
      <c r="DF70" t="s">
        <v>441</v>
      </c>
      <c r="DR70" s="190" t="s">
        <v>451</v>
      </c>
      <c r="DS70" t="s">
        <v>433</v>
      </c>
      <c r="DT70">
        <v>0.48159999999999997</v>
      </c>
      <c r="DU70">
        <v>0.50609999999999999</v>
      </c>
      <c r="DV70">
        <v>0</v>
      </c>
      <c r="DW70" s="16">
        <f>(DU70-DT70)/DT70</f>
        <v>5.0872093023255863E-2</v>
      </c>
    </row>
    <row r="71" spans="18:127" ht="15" customHeight="1" x14ac:dyDescent="0.25">
      <c r="DA71" s="190" t="s">
        <v>451</v>
      </c>
      <c r="DB71" t="s">
        <v>433</v>
      </c>
      <c r="DC71">
        <v>0.48120000000000002</v>
      </c>
      <c r="DD71">
        <v>0.49609999999999999</v>
      </c>
      <c r="DE71">
        <v>2.8400000000000002E-2</v>
      </c>
      <c r="DF71" s="16">
        <f>(DD71-DC71)/DC71</f>
        <v>3.09642560266001E-2</v>
      </c>
      <c r="DR71" s="191"/>
      <c r="DS71" t="s">
        <v>434</v>
      </c>
      <c r="DT71">
        <v>0.48139999999999999</v>
      </c>
      <c r="DU71">
        <v>0.50609999999999999</v>
      </c>
      <c r="DV71">
        <v>0</v>
      </c>
      <c r="DW71" s="16">
        <f t="shared" ref="DW71:DW73" si="40">(DU71-DT71)/DT71</f>
        <v>5.1308683007893645E-2</v>
      </c>
    </row>
    <row r="72" spans="18:127" x14ac:dyDescent="0.25">
      <c r="AE72" t="s">
        <v>437</v>
      </c>
      <c r="AF72" t="s">
        <v>438</v>
      </c>
      <c r="AG72" t="s">
        <v>439</v>
      </c>
      <c r="AH72" t="s">
        <v>441</v>
      </c>
      <c r="AW72" t="s">
        <v>437</v>
      </c>
      <c r="AX72" t="s">
        <v>438</v>
      </c>
      <c r="AY72" t="s">
        <v>439</v>
      </c>
      <c r="AZ72" t="s">
        <v>441</v>
      </c>
      <c r="BP72" t="s">
        <v>437</v>
      </c>
      <c r="BQ72" t="s">
        <v>438</v>
      </c>
      <c r="BR72" t="s">
        <v>439</v>
      </c>
      <c r="BS72" t="s">
        <v>441</v>
      </c>
      <c r="CI72" t="s">
        <v>437</v>
      </c>
      <c r="CJ72" t="s">
        <v>438</v>
      </c>
      <c r="CK72" t="s">
        <v>439</v>
      </c>
      <c r="CL72" t="s">
        <v>441</v>
      </c>
      <c r="DA72" s="191"/>
      <c r="DB72" t="s">
        <v>434</v>
      </c>
      <c r="DC72">
        <v>0.48060000000000003</v>
      </c>
      <c r="DD72">
        <v>0.4965</v>
      </c>
      <c r="DE72">
        <v>1.9699999999999999E-2</v>
      </c>
      <c r="DF72" s="16">
        <f t="shared" ref="DF72:DF74" si="41">(DD72-DC72)/DC72</f>
        <v>3.308364544319594E-2</v>
      </c>
      <c r="DR72" s="191"/>
      <c r="DS72" s="97" t="s">
        <v>435</v>
      </c>
      <c r="DT72">
        <v>0.48130000000000001</v>
      </c>
      <c r="DU72">
        <v>0.50609999999999999</v>
      </c>
      <c r="DV72">
        <v>0</v>
      </c>
      <c r="DW72" s="16">
        <f t="shared" si="40"/>
        <v>5.1527114066071036E-2</v>
      </c>
    </row>
    <row r="73" spans="18:127" ht="15" customHeight="1" x14ac:dyDescent="0.25">
      <c r="T73" t="s">
        <v>437</v>
      </c>
      <c r="U73" t="s">
        <v>438</v>
      </c>
      <c r="V73" t="s">
        <v>439</v>
      </c>
      <c r="W73" t="s">
        <v>441</v>
      </c>
      <c r="AC73" s="190" t="s">
        <v>451</v>
      </c>
      <c r="AD73" t="s">
        <v>433</v>
      </c>
      <c r="AE73">
        <v>0.47820000000000001</v>
      </c>
      <c r="AF73">
        <v>0.48809999999999998</v>
      </c>
      <c r="AG73">
        <v>0</v>
      </c>
      <c r="AH73" s="16">
        <f>(AF73-AE73)/AE73</f>
        <v>2.0702634880802935E-2</v>
      </c>
      <c r="AU73" s="190" t="s">
        <v>451</v>
      </c>
      <c r="AV73" t="s">
        <v>433</v>
      </c>
      <c r="AW73">
        <v>0.4481</v>
      </c>
      <c r="AX73">
        <v>0.49759999999999999</v>
      </c>
      <c r="AY73">
        <v>0</v>
      </c>
      <c r="AZ73" s="16">
        <f>(AX73-AW73)/AW73</f>
        <v>0.11046641374693146</v>
      </c>
      <c r="BN73" s="104" t="s">
        <v>451</v>
      </c>
      <c r="BO73" t="s">
        <v>433</v>
      </c>
      <c r="BP73">
        <v>0.48820000000000002</v>
      </c>
      <c r="BQ73">
        <v>0.46879999999999999</v>
      </c>
      <c r="BR73">
        <v>0.97160000000000002</v>
      </c>
      <c r="BS73" s="16">
        <f>(BQ73-BP73)/BP73</f>
        <v>-3.9737812371978751E-2</v>
      </c>
      <c r="CG73" s="192" t="s">
        <v>451</v>
      </c>
      <c r="CH73" t="s">
        <v>433</v>
      </c>
      <c r="CI73">
        <v>0.52170000000000005</v>
      </c>
      <c r="CJ73">
        <v>0.51500000000000001</v>
      </c>
      <c r="CK73">
        <v>0.997</v>
      </c>
      <c r="CL73" s="16">
        <f>(CJ73-CI73)/CI73</f>
        <v>-1.2842629863906534E-2</v>
      </c>
      <c r="DA73" s="191"/>
      <c r="DB73" s="97" t="s">
        <v>435</v>
      </c>
      <c r="DC73">
        <v>0.48060000000000003</v>
      </c>
      <c r="DD73">
        <v>0.4965</v>
      </c>
      <c r="DE73">
        <v>1.9599999999999999E-2</v>
      </c>
      <c r="DF73" s="16">
        <f t="shared" si="41"/>
        <v>3.308364544319594E-2</v>
      </c>
      <c r="DR73" s="191"/>
      <c r="DS73" t="s">
        <v>436</v>
      </c>
      <c r="DT73">
        <v>0.48060000000000003</v>
      </c>
      <c r="DU73">
        <v>0.50590000000000002</v>
      </c>
      <c r="DV73">
        <v>0</v>
      </c>
      <c r="DW73" s="16">
        <f t="shared" si="40"/>
        <v>5.2642530170620032E-2</v>
      </c>
    </row>
    <row r="74" spans="18:127" x14ac:dyDescent="0.25">
      <c r="R74" s="101" t="s">
        <v>451</v>
      </c>
      <c r="S74" t="s">
        <v>433</v>
      </c>
      <c r="T74">
        <v>0.65739999999999998</v>
      </c>
      <c r="U74">
        <v>0.68840000000000001</v>
      </c>
      <c r="V74">
        <v>0</v>
      </c>
      <c r="W74" s="16">
        <f>(U74-T74)/T74</f>
        <v>4.7155460906601811E-2</v>
      </c>
      <c r="AC74" s="191"/>
      <c r="AD74" t="s">
        <v>434</v>
      </c>
      <c r="AE74">
        <v>0.47860000000000003</v>
      </c>
      <c r="AF74">
        <v>0.48820000000000002</v>
      </c>
      <c r="AG74">
        <v>0</v>
      </c>
      <c r="AH74" s="16">
        <f t="shared" ref="AH74:AH76" si="42">(AF74-AE74)/AE74</f>
        <v>2.0058503969912239E-2</v>
      </c>
      <c r="AU74" s="191"/>
      <c r="AV74" t="s">
        <v>434</v>
      </c>
      <c r="AW74">
        <v>0.44929999999999998</v>
      </c>
      <c r="AX74">
        <v>0.49790000000000001</v>
      </c>
      <c r="AY74">
        <v>0</v>
      </c>
      <c r="AZ74" s="16">
        <f t="shared" ref="AZ74:AZ76" si="43">(AX74-AW74)/AW74</f>
        <v>0.10816826174048527</v>
      </c>
      <c r="BN74" s="107"/>
      <c r="BO74" t="s">
        <v>434</v>
      </c>
      <c r="BP74">
        <v>0.48830000000000001</v>
      </c>
      <c r="BQ74">
        <v>0.46910000000000002</v>
      </c>
      <c r="BR74">
        <v>0.99939999999999996</v>
      </c>
      <c r="BS74" s="16">
        <f t="shared" ref="BS74:BS76" si="44">(BQ74-BP74)/BP74</f>
        <v>-3.9320090108539818E-2</v>
      </c>
      <c r="CG74" s="206"/>
      <c r="CH74" t="s">
        <v>434</v>
      </c>
      <c r="CI74">
        <v>0.53449999999999998</v>
      </c>
      <c r="CJ74">
        <v>0.51829999999999998</v>
      </c>
      <c r="CK74">
        <v>1</v>
      </c>
      <c r="CL74" s="16">
        <f t="shared" ref="CL74:CL76" si="45">(CJ74-CI74)/CI74</f>
        <v>-3.0308699719363879E-2</v>
      </c>
      <c r="DA74" s="191"/>
      <c r="DB74" t="s">
        <v>436</v>
      </c>
      <c r="DC74">
        <v>0.47989999999999999</v>
      </c>
      <c r="DD74">
        <v>0.49540000000000001</v>
      </c>
      <c r="DE74">
        <v>2.41E-2</v>
      </c>
      <c r="DF74" s="16">
        <f t="shared" si="41"/>
        <v>3.2298395499062334E-2</v>
      </c>
      <c r="DR74" t="s">
        <v>509</v>
      </c>
    </row>
    <row r="75" spans="18:127" ht="15" customHeight="1" x14ac:dyDescent="0.25">
      <c r="R75" s="102"/>
      <c r="S75" t="s">
        <v>434</v>
      </c>
      <c r="T75">
        <v>0.65239999999999998</v>
      </c>
      <c r="U75">
        <v>0.68379999999999996</v>
      </c>
      <c r="V75">
        <v>0</v>
      </c>
      <c r="W75" s="16">
        <f t="shared" ref="W75:W77" si="46">(U75-T75)/T75</f>
        <v>4.812998160637643E-2</v>
      </c>
      <c r="AC75" s="191"/>
      <c r="AD75" s="97" t="s">
        <v>435</v>
      </c>
      <c r="AE75">
        <v>0.47849999999999998</v>
      </c>
      <c r="AF75">
        <v>0.48820000000000002</v>
      </c>
      <c r="AG75">
        <v>0</v>
      </c>
      <c r="AH75" s="16">
        <f t="shared" si="42"/>
        <v>2.0271682340647947E-2</v>
      </c>
      <c r="AU75" s="191"/>
      <c r="AV75" s="97" t="s">
        <v>435</v>
      </c>
      <c r="AW75">
        <v>0.44879999999999998</v>
      </c>
      <c r="AX75">
        <v>0.49790000000000001</v>
      </c>
      <c r="AY75">
        <v>0</v>
      </c>
      <c r="AZ75" s="16">
        <f t="shared" si="43"/>
        <v>0.10940285204991095</v>
      </c>
      <c r="BN75" s="107"/>
      <c r="BO75" s="97" t="s">
        <v>435</v>
      </c>
      <c r="BP75">
        <v>0.48830000000000001</v>
      </c>
      <c r="BQ75">
        <v>0.46850000000000003</v>
      </c>
      <c r="BR75">
        <v>0.96660000000000001</v>
      </c>
      <c r="BS75" s="16">
        <f t="shared" si="44"/>
        <v>-4.0548842924431672E-2</v>
      </c>
      <c r="CG75" s="206"/>
      <c r="CH75" s="97" t="s">
        <v>435</v>
      </c>
      <c r="CI75">
        <v>0.53710000000000002</v>
      </c>
      <c r="CJ75">
        <v>0.51819999999999999</v>
      </c>
      <c r="CK75">
        <v>1</v>
      </c>
      <c r="CL75" s="16">
        <f t="shared" si="45"/>
        <v>-3.5188977843976961E-2</v>
      </c>
    </row>
    <row r="76" spans="18:127" x14ac:dyDescent="0.25">
      <c r="R76" s="102"/>
      <c r="S76" s="97" t="s">
        <v>435</v>
      </c>
      <c r="T76">
        <v>0.64790000000000003</v>
      </c>
      <c r="U76">
        <v>0.67889999999999995</v>
      </c>
      <c r="V76">
        <v>0</v>
      </c>
      <c r="W76" s="16">
        <f t="shared" si="46"/>
        <v>4.7846889952152978E-2</v>
      </c>
      <c r="AC76" s="191"/>
      <c r="AD76" t="s">
        <v>436</v>
      </c>
      <c r="AE76">
        <v>0.47770000000000001</v>
      </c>
      <c r="AF76">
        <v>0.48809999999999998</v>
      </c>
      <c r="AG76">
        <v>0</v>
      </c>
      <c r="AH76" s="16">
        <f t="shared" si="42"/>
        <v>2.1770985974460883E-2</v>
      </c>
      <c r="AU76" s="191"/>
      <c r="AV76" t="s">
        <v>436</v>
      </c>
      <c r="AW76">
        <v>0.44719999999999999</v>
      </c>
      <c r="AX76">
        <v>0.49740000000000001</v>
      </c>
      <c r="AY76">
        <v>0</v>
      </c>
      <c r="AZ76" s="16">
        <f t="shared" si="43"/>
        <v>0.11225402504472277</v>
      </c>
      <c r="BN76" s="107"/>
      <c r="BO76" t="s">
        <v>436</v>
      </c>
      <c r="BP76">
        <v>0.48820000000000002</v>
      </c>
      <c r="BQ76">
        <v>0.4652</v>
      </c>
      <c r="BR76">
        <v>0.99950000000000006</v>
      </c>
      <c r="BS76" s="16">
        <f t="shared" si="44"/>
        <v>-4.7111839410077877E-2</v>
      </c>
      <c r="CG76" s="206"/>
      <c r="CH76" t="s">
        <v>436</v>
      </c>
      <c r="CI76">
        <v>0.51749999999999996</v>
      </c>
      <c r="CJ76">
        <v>0.51490000000000002</v>
      </c>
      <c r="CK76">
        <v>0.876</v>
      </c>
      <c r="CL76" s="16">
        <f t="shared" si="45"/>
        <v>-5.0241545893718572E-3</v>
      </c>
    </row>
    <row r="77" spans="18:127" x14ac:dyDescent="0.25">
      <c r="R77" s="102"/>
      <c r="S77" t="s">
        <v>436</v>
      </c>
      <c r="T77">
        <v>0.64870000000000005</v>
      </c>
      <c r="U77">
        <v>0.67989999999999995</v>
      </c>
      <c r="V77">
        <v>0</v>
      </c>
      <c r="W77" s="16">
        <f t="shared" si="46"/>
        <v>4.8096192384769372E-2</v>
      </c>
      <c r="AC77" t="s">
        <v>462</v>
      </c>
      <c r="AU77" t="s">
        <v>461</v>
      </c>
    </row>
    <row r="81" spans="18:127" x14ac:dyDescent="0.25">
      <c r="DC81" t="s">
        <v>437</v>
      </c>
      <c r="DD81" t="s">
        <v>438</v>
      </c>
      <c r="DE81" t="s">
        <v>439</v>
      </c>
      <c r="DF81" t="s">
        <v>441</v>
      </c>
      <c r="DT81" t="s">
        <v>437</v>
      </c>
      <c r="DU81" t="s">
        <v>438</v>
      </c>
      <c r="DV81" t="s">
        <v>439</v>
      </c>
      <c r="DW81" t="s">
        <v>441</v>
      </c>
    </row>
    <row r="82" spans="18:127" ht="15" customHeight="1" x14ac:dyDescent="0.25">
      <c r="DA82" s="192" t="s">
        <v>452</v>
      </c>
      <c r="DB82" t="s">
        <v>433</v>
      </c>
      <c r="DC82">
        <v>0.1128</v>
      </c>
      <c r="DD82">
        <v>0.1085</v>
      </c>
      <c r="DE82">
        <v>0</v>
      </c>
      <c r="DF82" s="16">
        <f>(DD82-DC82)/DC82</f>
        <v>-3.812056737588651E-2</v>
      </c>
      <c r="DR82" s="190" t="s">
        <v>452</v>
      </c>
      <c r="DS82" t="s">
        <v>433</v>
      </c>
      <c r="DT82">
        <v>9.7500000000000003E-2</v>
      </c>
      <c r="DU82">
        <v>0.1091</v>
      </c>
      <c r="DV82">
        <v>0</v>
      </c>
      <c r="DW82" s="16">
        <f>(DU82-DT82)/DT82</f>
        <v>0.11897435897435896</v>
      </c>
    </row>
    <row r="83" spans="18:127" ht="15.75" customHeight="1" x14ac:dyDescent="0.25">
      <c r="AE83" t="s">
        <v>437</v>
      </c>
      <c r="AF83" t="s">
        <v>438</v>
      </c>
      <c r="AG83" t="s">
        <v>439</v>
      </c>
      <c r="AH83" t="s">
        <v>441</v>
      </c>
      <c r="CI83" t="s">
        <v>437</v>
      </c>
      <c r="CJ83" t="s">
        <v>438</v>
      </c>
      <c r="CK83" t="s">
        <v>439</v>
      </c>
      <c r="CL83" t="s">
        <v>441</v>
      </c>
      <c r="DA83" s="206"/>
      <c r="DB83" t="s">
        <v>434</v>
      </c>
      <c r="DC83">
        <v>0.11219999999999999</v>
      </c>
      <c r="DD83">
        <v>0.10390000000000001</v>
      </c>
      <c r="DE83">
        <v>0</v>
      </c>
      <c r="DF83" s="16">
        <f t="shared" ref="DF83:DF85" si="47">(DD83-DC83)/DC83</f>
        <v>-7.397504456327976E-2</v>
      </c>
      <c r="DR83" s="191"/>
      <c r="DS83" t="s">
        <v>434</v>
      </c>
      <c r="DT83">
        <v>9.6000000000000002E-2</v>
      </c>
      <c r="DU83">
        <v>0.10730000000000001</v>
      </c>
      <c r="DV83">
        <v>0</v>
      </c>
      <c r="DW83" s="16">
        <f t="shared" ref="DW83:DW85" si="48">(DU83-DT83)/DT83</f>
        <v>0.11770833333333337</v>
      </c>
    </row>
    <row r="84" spans="18:127" ht="15" customHeight="1" x14ac:dyDescent="0.25">
      <c r="AC84" s="190" t="s">
        <v>452</v>
      </c>
      <c r="AD84" t="s">
        <v>433</v>
      </c>
      <c r="AE84">
        <v>0.1166</v>
      </c>
      <c r="AF84">
        <v>0.1361</v>
      </c>
      <c r="AG84">
        <v>0</v>
      </c>
      <c r="AH84" s="16">
        <f>(AF84-AE84)/AE84</f>
        <v>0.16723842195540312</v>
      </c>
      <c r="BP84" t="s">
        <v>437</v>
      </c>
      <c r="BQ84" t="s">
        <v>438</v>
      </c>
      <c r="BR84" t="s">
        <v>439</v>
      </c>
      <c r="BS84" t="s">
        <v>441</v>
      </c>
      <c r="CG84" s="190" t="s">
        <v>452</v>
      </c>
      <c r="CH84" t="s">
        <v>433</v>
      </c>
      <c r="CI84">
        <v>0.12659999999999999</v>
      </c>
      <c r="CJ84">
        <v>0.1356</v>
      </c>
      <c r="CK84">
        <v>0</v>
      </c>
      <c r="CL84" s="16">
        <f>(CJ84-CI84)/CI84</f>
        <v>7.1090047393364997E-2</v>
      </c>
      <c r="DA84" s="206"/>
      <c r="DB84" s="97" t="s">
        <v>435</v>
      </c>
      <c r="DC84">
        <v>0.1153</v>
      </c>
      <c r="DD84">
        <v>0.11459999999999999</v>
      </c>
      <c r="DE84">
        <v>0</v>
      </c>
      <c r="DF84" s="16">
        <f t="shared" si="47"/>
        <v>-6.0711188204683967E-3</v>
      </c>
      <c r="DR84" s="191"/>
      <c r="DS84" s="97" t="s">
        <v>435</v>
      </c>
      <c r="DT84">
        <v>9.6699999999999994E-2</v>
      </c>
      <c r="DU84">
        <v>0.1075</v>
      </c>
      <c r="DV84">
        <v>0</v>
      </c>
      <c r="DW84" s="16">
        <f t="shared" si="48"/>
        <v>0.1116856256463289</v>
      </c>
    </row>
    <row r="85" spans="18:127" ht="16.5" customHeight="1" x14ac:dyDescent="0.25">
      <c r="T85" t="s">
        <v>437</v>
      </c>
      <c r="U85" t="s">
        <v>438</v>
      </c>
      <c r="V85" t="s">
        <v>439</v>
      </c>
      <c r="W85" t="s">
        <v>441</v>
      </c>
      <c r="AC85" s="191"/>
      <c r="AD85" t="s">
        <v>434</v>
      </c>
      <c r="AE85">
        <v>0.1181</v>
      </c>
      <c r="AF85">
        <v>0.1298</v>
      </c>
      <c r="AG85">
        <v>0</v>
      </c>
      <c r="AH85" s="16">
        <f t="shared" ref="AH85:AH87" si="49">(AF85-AE85)/AE85</f>
        <v>9.9068585944115176E-2</v>
      </c>
      <c r="AW85" t="s">
        <v>437</v>
      </c>
      <c r="AX85" t="s">
        <v>438</v>
      </c>
      <c r="AY85" t="s">
        <v>439</v>
      </c>
      <c r="AZ85" t="s">
        <v>441</v>
      </c>
      <c r="BN85" s="190" t="s">
        <v>452</v>
      </c>
      <c r="BO85" t="s">
        <v>433</v>
      </c>
      <c r="BP85">
        <v>9.6600000000000005E-2</v>
      </c>
      <c r="BQ85">
        <v>0.11260000000000001</v>
      </c>
      <c r="BR85">
        <v>0</v>
      </c>
      <c r="BS85" s="16">
        <f>(BQ85-BP85)/BP85</f>
        <v>0.16563146997929606</v>
      </c>
      <c r="CG85" s="191"/>
      <c r="CH85" t="s">
        <v>434</v>
      </c>
      <c r="CI85">
        <v>0.1308</v>
      </c>
      <c r="CJ85">
        <v>0.14280000000000001</v>
      </c>
      <c r="CK85">
        <v>0</v>
      </c>
      <c r="CL85" s="16">
        <f t="shared" ref="CL85:CL87" si="50">(CJ85-CI85)/CI85</f>
        <v>9.1743119266055134E-2</v>
      </c>
      <c r="DA85" s="206"/>
      <c r="DB85" t="s">
        <v>436</v>
      </c>
      <c r="DC85">
        <v>0.10979999999999999</v>
      </c>
      <c r="DD85">
        <v>0.1055</v>
      </c>
      <c r="DE85">
        <v>0</v>
      </c>
      <c r="DF85" s="16">
        <f t="shared" si="47"/>
        <v>-3.9162112932604722E-2</v>
      </c>
      <c r="DR85" s="191"/>
      <c r="DS85" t="s">
        <v>436</v>
      </c>
      <c r="DT85">
        <v>9.5299999999999996E-2</v>
      </c>
      <c r="DU85">
        <v>0.1062</v>
      </c>
      <c r="DV85">
        <v>0</v>
      </c>
      <c r="DW85" s="16">
        <f t="shared" si="48"/>
        <v>0.11437565582371466</v>
      </c>
    </row>
    <row r="86" spans="18:127" x14ac:dyDescent="0.25">
      <c r="R86" s="190" t="s">
        <v>452</v>
      </c>
      <c r="S86" t="s">
        <v>433</v>
      </c>
      <c r="T86">
        <v>8.6599999999999996E-2</v>
      </c>
      <c r="U86">
        <v>0.13009999999999999</v>
      </c>
      <c r="V86">
        <v>0</v>
      </c>
      <c r="W86" s="16">
        <f>(U86-T86)/T86</f>
        <v>0.50230946882217087</v>
      </c>
      <c r="AC86" s="191"/>
      <c r="AD86" s="97" t="s">
        <v>435</v>
      </c>
      <c r="AE86">
        <v>0.1236</v>
      </c>
      <c r="AF86">
        <v>0.14449999999999999</v>
      </c>
      <c r="AG86">
        <v>0</v>
      </c>
      <c r="AH86" s="16">
        <f t="shared" si="49"/>
        <v>0.16909385113268599</v>
      </c>
      <c r="AU86" s="192" t="s">
        <v>452</v>
      </c>
      <c r="AV86" t="s">
        <v>433</v>
      </c>
      <c r="AW86">
        <v>0.11</v>
      </c>
      <c r="AX86">
        <v>9.7299999999999998E-2</v>
      </c>
      <c r="AY86">
        <v>0.995</v>
      </c>
      <c r="AZ86" s="16">
        <f>(AX86-AW86)/AW86</f>
        <v>-0.11545454545454548</v>
      </c>
      <c r="BN86" s="191"/>
      <c r="BO86" t="s">
        <v>434</v>
      </c>
      <c r="BP86">
        <v>0.10059999999999999</v>
      </c>
      <c r="BQ86">
        <v>0.1191</v>
      </c>
      <c r="BR86">
        <v>0</v>
      </c>
      <c r="BS86" s="16">
        <f t="shared" ref="BS86:BS88" si="51">(BQ86-BP86)/BP86</f>
        <v>0.18389662027833006</v>
      </c>
      <c r="CG86" s="191"/>
      <c r="CH86" s="97" t="s">
        <v>435</v>
      </c>
      <c r="CI86">
        <v>0.1389</v>
      </c>
      <c r="CJ86">
        <v>0.15859999999999999</v>
      </c>
      <c r="CK86">
        <v>0</v>
      </c>
      <c r="CL86" s="16">
        <f t="shared" si="50"/>
        <v>0.14182865370770337</v>
      </c>
      <c r="DR86" t="s">
        <v>507</v>
      </c>
    </row>
    <row r="87" spans="18:127" x14ac:dyDescent="0.25">
      <c r="R87" s="191"/>
      <c r="S87" t="s">
        <v>434</v>
      </c>
      <c r="T87">
        <v>8.5900000000000004E-2</v>
      </c>
      <c r="U87">
        <v>0.13300000000000001</v>
      </c>
      <c r="V87">
        <v>0</v>
      </c>
      <c r="W87" s="16">
        <f t="shared" ref="W87:W89" si="52">(U87-T87)/T87</f>
        <v>0.54831199068684522</v>
      </c>
      <c r="AC87" s="191"/>
      <c r="AD87" t="s">
        <v>436</v>
      </c>
      <c r="AE87">
        <v>0.1132</v>
      </c>
      <c r="AF87">
        <v>0.12889999999999999</v>
      </c>
      <c r="AG87">
        <v>0</v>
      </c>
      <c r="AH87" s="16">
        <f t="shared" si="49"/>
        <v>0.13869257950530028</v>
      </c>
      <c r="AU87" s="193"/>
      <c r="AV87" t="s">
        <v>434</v>
      </c>
      <c r="AW87">
        <v>0.10929999999999999</v>
      </c>
      <c r="AX87">
        <v>9.6799999999999997E-2</v>
      </c>
      <c r="AY87">
        <v>0.996</v>
      </c>
      <c r="AZ87" s="16">
        <f t="shared" ref="AZ87:AZ89" si="53">(AX87-AW87)/AW87</f>
        <v>-0.1143641354071363</v>
      </c>
      <c r="BN87" s="191"/>
      <c r="BO87" s="97" t="s">
        <v>435</v>
      </c>
      <c r="BP87">
        <v>8.9399999999999993E-2</v>
      </c>
      <c r="BQ87">
        <v>0.1215</v>
      </c>
      <c r="BR87">
        <v>0</v>
      </c>
      <c r="BS87" s="16">
        <f t="shared" si="51"/>
        <v>0.35906040268456385</v>
      </c>
      <c r="CG87" s="191"/>
      <c r="CH87" t="s">
        <v>436</v>
      </c>
      <c r="CI87">
        <v>0.1134</v>
      </c>
      <c r="CJ87">
        <v>0.1381</v>
      </c>
      <c r="CK87">
        <v>0</v>
      </c>
      <c r="CL87" s="16">
        <f t="shared" si="50"/>
        <v>0.21781305114638447</v>
      </c>
    </row>
    <row r="88" spans="18:127" x14ac:dyDescent="0.25">
      <c r="R88" s="191"/>
      <c r="S88" s="97" t="s">
        <v>435</v>
      </c>
      <c r="T88">
        <v>9.01E-2</v>
      </c>
      <c r="U88">
        <v>0.13339999999999999</v>
      </c>
      <c r="V88">
        <v>0</v>
      </c>
      <c r="W88" s="16">
        <f t="shared" si="52"/>
        <v>0.48057713651498324</v>
      </c>
      <c r="AC88" t="s">
        <v>462</v>
      </c>
      <c r="AU88" s="193"/>
      <c r="AV88" s="97" t="s">
        <v>435</v>
      </c>
      <c r="AW88">
        <v>0.1124</v>
      </c>
      <c r="AX88">
        <v>0.1072</v>
      </c>
      <c r="AY88">
        <v>0.90600000000000003</v>
      </c>
      <c r="AZ88" s="16">
        <f t="shared" si="53"/>
        <v>-4.6263345195729506E-2</v>
      </c>
      <c r="BN88" s="191"/>
      <c r="BO88" t="s">
        <v>436</v>
      </c>
      <c r="BP88">
        <v>8.8999999999999996E-2</v>
      </c>
      <c r="BQ88">
        <v>0.108</v>
      </c>
      <c r="BR88">
        <v>0</v>
      </c>
      <c r="BS88" s="16">
        <f t="shared" si="51"/>
        <v>0.21348314606741578</v>
      </c>
    </row>
    <row r="89" spans="18:127" x14ac:dyDescent="0.25">
      <c r="R89" s="191"/>
      <c r="S89" t="s">
        <v>436</v>
      </c>
      <c r="T89">
        <v>8.4000000000000005E-2</v>
      </c>
      <c r="U89">
        <v>0.1258</v>
      </c>
      <c r="V89">
        <v>0</v>
      </c>
      <c r="W89" s="16">
        <f t="shared" si="52"/>
        <v>0.49761904761904746</v>
      </c>
      <c r="AU89" s="193"/>
      <c r="AV89" t="s">
        <v>436</v>
      </c>
      <c r="AW89">
        <v>0.10589999999999999</v>
      </c>
      <c r="AX89">
        <v>9.8100000000000007E-2</v>
      </c>
      <c r="AY89">
        <v>0.98</v>
      </c>
      <c r="AZ89" s="16">
        <f t="shared" si="53"/>
        <v>-7.3654390934844077E-2</v>
      </c>
      <c r="BN89" s="112" t="s">
        <v>459</v>
      </c>
      <c r="DT89" t="s">
        <v>437</v>
      </c>
      <c r="DU89" t="s">
        <v>438</v>
      </c>
      <c r="DV89" t="s">
        <v>439</v>
      </c>
      <c r="DW89" t="s">
        <v>441</v>
      </c>
    </row>
    <row r="90" spans="18:127" ht="15" customHeight="1" x14ac:dyDescent="0.25">
      <c r="DR90" s="190" t="s">
        <v>471</v>
      </c>
      <c r="DS90" t="s">
        <v>433</v>
      </c>
      <c r="DT90">
        <v>0.24740000000000001</v>
      </c>
      <c r="DU90">
        <v>0.25719999999999998</v>
      </c>
      <c r="DV90">
        <v>2.9999999999999997E-4</v>
      </c>
      <c r="DW90" s="16">
        <f t="shared" ref="DW90:DW93" si="54">(DU90-DT90)/DT90</f>
        <v>3.9611964430072658E-2</v>
      </c>
    </row>
    <row r="91" spans="18:127" x14ac:dyDescent="0.25">
      <c r="DR91" s="191"/>
      <c r="DS91" t="s">
        <v>434</v>
      </c>
      <c r="DT91">
        <v>0.2477</v>
      </c>
      <c r="DU91">
        <v>0.25779999999999997</v>
      </c>
      <c r="DV91">
        <v>2.0000000000000001E-4</v>
      </c>
      <c r="DW91" s="16">
        <f t="shared" si="54"/>
        <v>4.0775131207105249E-2</v>
      </c>
    </row>
    <row r="92" spans="18:127" x14ac:dyDescent="0.25">
      <c r="DR92" s="191"/>
      <c r="DS92" s="97" t="s">
        <v>435</v>
      </c>
      <c r="DT92">
        <v>0.25209999999999999</v>
      </c>
      <c r="DU92">
        <v>0.25969999999999999</v>
      </c>
      <c r="DV92">
        <v>2.3999999999999998E-3</v>
      </c>
      <c r="DW92" s="16">
        <f t="shared" si="54"/>
        <v>3.0146767155890503E-2</v>
      </c>
    </row>
    <row r="93" spans="18:127" x14ac:dyDescent="0.25">
      <c r="DR93" s="191"/>
      <c r="DS93" t="s">
        <v>436</v>
      </c>
      <c r="DT93">
        <v>0.2477</v>
      </c>
      <c r="DU93">
        <v>0.25740000000000002</v>
      </c>
      <c r="DV93">
        <v>2.9999999999999997E-4</v>
      </c>
      <c r="DW93" s="16">
        <f t="shared" si="54"/>
        <v>3.9160274525635905E-2</v>
      </c>
    </row>
    <row r="94" spans="18:127" x14ac:dyDescent="0.25">
      <c r="DR94" t="s">
        <v>506</v>
      </c>
    </row>
    <row r="96" spans="18:127" x14ac:dyDescent="0.25">
      <c r="R96" s="110"/>
    </row>
    <row r="121" spans="18:98" x14ac:dyDescent="0.25">
      <c r="CJ121" s="103" t="s">
        <v>447</v>
      </c>
      <c r="CT121" t="s">
        <v>503</v>
      </c>
    </row>
    <row r="122" spans="18:98" x14ac:dyDescent="0.25">
      <c r="BB122" t="s">
        <v>458</v>
      </c>
      <c r="BQ122" s="103" t="s">
        <v>444</v>
      </c>
      <c r="CK122" s="103"/>
    </row>
    <row r="123" spans="18:98" x14ac:dyDescent="0.25">
      <c r="BB123" s="103" t="s">
        <v>443</v>
      </c>
      <c r="BR123" s="103"/>
      <c r="CL123" t="s">
        <v>437</v>
      </c>
      <c r="CM123" t="s">
        <v>438</v>
      </c>
      <c r="CN123" t="s">
        <v>439</v>
      </c>
      <c r="CO123" t="s">
        <v>441</v>
      </c>
    </row>
    <row r="124" spans="18:98" x14ac:dyDescent="0.25">
      <c r="AS124" s="103" t="s">
        <v>442</v>
      </c>
      <c r="AT124" t="s">
        <v>445</v>
      </c>
      <c r="BC124" s="103"/>
      <c r="BS124" t="s">
        <v>437</v>
      </c>
      <c r="BT124" t="s">
        <v>438</v>
      </c>
      <c r="BU124" t="s">
        <v>439</v>
      </c>
      <c r="BV124" t="s">
        <v>441</v>
      </c>
      <c r="CJ124" s="192" t="s">
        <v>467</v>
      </c>
      <c r="CK124" t="s">
        <v>433</v>
      </c>
      <c r="CO124" s="16"/>
    </row>
    <row r="125" spans="18:98" x14ac:dyDescent="0.25">
      <c r="AD125" s="103" t="s">
        <v>440</v>
      </c>
      <c r="AE125" t="s">
        <v>445</v>
      </c>
      <c r="AT125" t="s">
        <v>437</v>
      </c>
      <c r="AU125" t="s">
        <v>438</v>
      </c>
      <c r="AV125" t="s">
        <v>439</v>
      </c>
      <c r="AW125" t="s">
        <v>441</v>
      </c>
      <c r="BD125" t="s">
        <v>437</v>
      </c>
      <c r="BE125" t="s">
        <v>438</v>
      </c>
      <c r="BF125" t="s">
        <v>439</v>
      </c>
      <c r="BG125" t="s">
        <v>441</v>
      </c>
      <c r="BQ125" s="190" t="s">
        <v>467</v>
      </c>
      <c r="BR125" t="s">
        <v>433</v>
      </c>
      <c r="BS125">
        <v>0.47539999999999999</v>
      </c>
      <c r="BT125">
        <v>0.52539999999999998</v>
      </c>
      <c r="BU125">
        <v>0</v>
      </c>
      <c r="BV125" s="16">
        <f t="shared" ref="BV125:BV128" si="55">(BT125-BS125)/BS125</f>
        <v>0.10517458981909969</v>
      </c>
      <c r="CJ125" s="193"/>
      <c r="CK125" t="s">
        <v>434</v>
      </c>
      <c r="CN125" s="83"/>
      <c r="CO125" s="16"/>
    </row>
    <row r="126" spans="18:98" x14ac:dyDescent="0.25">
      <c r="AE126" t="s">
        <v>437</v>
      </c>
      <c r="AF126" t="s">
        <v>438</v>
      </c>
      <c r="AG126" t="s">
        <v>439</v>
      </c>
      <c r="AH126" t="s">
        <v>441</v>
      </c>
      <c r="AR126" s="202" t="s">
        <v>467</v>
      </c>
      <c r="AS126" t="s">
        <v>433</v>
      </c>
      <c r="AT126">
        <v>0.377</v>
      </c>
      <c r="AU126">
        <v>0.3901</v>
      </c>
      <c r="AV126">
        <v>1.24E-2</v>
      </c>
      <c r="AW126" s="16">
        <f>(AU126-AT126)/AT126</f>
        <v>3.474801061007958E-2</v>
      </c>
      <c r="BB126" s="202" t="s">
        <v>467</v>
      </c>
      <c r="BC126" t="s">
        <v>433</v>
      </c>
      <c r="BD126">
        <v>0.36059999999999998</v>
      </c>
      <c r="BE126">
        <v>0.36420000000000002</v>
      </c>
      <c r="BF126">
        <v>0</v>
      </c>
      <c r="BG126" s="16">
        <f t="shared" ref="BG126:BG129" si="56">(BE126-BD126)/BD126</f>
        <v>9.9833610648919803E-3</v>
      </c>
      <c r="BQ126" s="191"/>
      <c r="BR126" t="s">
        <v>434</v>
      </c>
      <c r="BS126">
        <v>0.48139999999999999</v>
      </c>
      <c r="BT126">
        <v>0.46010000000000001</v>
      </c>
      <c r="BU126" s="83">
        <v>0.99</v>
      </c>
      <c r="BV126" s="16">
        <f t="shared" si="55"/>
        <v>-4.424594931449935E-2</v>
      </c>
      <c r="CJ126" s="193"/>
      <c r="CK126" s="97" t="s">
        <v>435</v>
      </c>
      <c r="CM126" s="100"/>
      <c r="CO126" s="16"/>
    </row>
    <row r="127" spans="18:98" x14ac:dyDescent="0.25">
      <c r="S127" s="103" t="s">
        <v>449</v>
      </c>
      <c r="T127" t="s">
        <v>445</v>
      </c>
      <c r="AB127" t="s">
        <v>483</v>
      </c>
      <c r="AC127" s="190" t="s">
        <v>467</v>
      </c>
      <c r="AD127" t="s">
        <v>433</v>
      </c>
      <c r="AE127">
        <v>0.49180000000000001</v>
      </c>
      <c r="AF127">
        <v>0.55730000000000002</v>
      </c>
      <c r="AG127">
        <v>0</v>
      </c>
      <c r="AH127" s="16">
        <f t="shared" ref="AH127:AH130" si="57">(AF127-AE127)/AE127</f>
        <v>0.13318422122814152</v>
      </c>
      <c r="AR127" s="203"/>
      <c r="AS127" t="s">
        <v>434</v>
      </c>
      <c r="AT127">
        <v>0.3654</v>
      </c>
      <c r="AU127">
        <v>0.37869999999999998</v>
      </c>
      <c r="AV127">
        <v>1.24E-2</v>
      </c>
      <c r="AW127" s="16">
        <f>(AU127-AT127)/AT127</f>
        <v>3.6398467432950131E-2</v>
      </c>
      <c r="BB127" s="203"/>
      <c r="BC127" t="s">
        <v>434</v>
      </c>
      <c r="BD127">
        <v>0.1666</v>
      </c>
      <c r="BE127">
        <v>0.1706</v>
      </c>
      <c r="BF127">
        <v>0</v>
      </c>
      <c r="BG127" s="16">
        <f t="shared" si="56"/>
        <v>2.4009603841536636E-2</v>
      </c>
      <c r="BQ127" s="191"/>
      <c r="BR127" s="97" t="s">
        <v>435</v>
      </c>
      <c r="BS127">
        <v>0.39090000000000003</v>
      </c>
      <c r="BT127" s="100">
        <v>0.4536</v>
      </c>
      <c r="BU127">
        <v>0</v>
      </c>
      <c r="BV127" s="16">
        <f t="shared" si="55"/>
        <v>0.16039907904834991</v>
      </c>
      <c r="CJ127" s="193"/>
      <c r="CK127" t="s">
        <v>436</v>
      </c>
      <c r="CO127" s="16"/>
    </row>
    <row r="128" spans="18:98" x14ac:dyDescent="0.25">
      <c r="R128" t="s">
        <v>481</v>
      </c>
      <c r="T128" t="s">
        <v>437</v>
      </c>
      <c r="U128" t="s">
        <v>438</v>
      </c>
      <c r="V128" t="s">
        <v>439</v>
      </c>
      <c r="W128" t="s">
        <v>441</v>
      </c>
      <c r="AB128" t="s">
        <v>484</v>
      </c>
      <c r="AC128" s="191"/>
      <c r="AD128" t="s">
        <v>434</v>
      </c>
      <c r="AE128">
        <v>0.4476</v>
      </c>
      <c r="AF128">
        <v>0.43819999999999998</v>
      </c>
      <c r="AG128" s="83">
        <v>0.99299999999999999</v>
      </c>
      <c r="AH128" s="16">
        <f t="shared" si="57"/>
        <v>-2.1000893655049195E-2</v>
      </c>
      <c r="AR128" s="203"/>
      <c r="AS128" s="97" t="s">
        <v>435</v>
      </c>
      <c r="AT128">
        <v>0.3523</v>
      </c>
      <c r="AU128" s="100">
        <v>0.36620000000000003</v>
      </c>
      <c r="AV128">
        <v>1.24E-2</v>
      </c>
      <c r="AW128" s="16">
        <f t="shared" ref="AW128:AW129" si="58">(AU128-AT128)/AT128</f>
        <v>3.9455009934714798E-2</v>
      </c>
      <c r="BB128" s="203"/>
      <c r="BC128" s="97" t="s">
        <v>435</v>
      </c>
      <c r="BD128">
        <v>6.1100000000000002E-2</v>
      </c>
      <c r="BE128" s="100">
        <v>9.7000000000000003E-2</v>
      </c>
      <c r="BF128">
        <v>0</v>
      </c>
      <c r="BG128" s="16">
        <f t="shared" si="56"/>
        <v>0.58756137479541737</v>
      </c>
      <c r="BQ128" s="191"/>
      <c r="BR128" t="s">
        <v>436</v>
      </c>
      <c r="BS128">
        <v>0.3634</v>
      </c>
      <c r="BT128">
        <v>0.41099999999999998</v>
      </c>
      <c r="BU128">
        <v>0</v>
      </c>
      <c r="BV128" s="16">
        <f t="shared" si="55"/>
        <v>0.13098514034122172</v>
      </c>
    </row>
    <row r="129" spans="18:93" x14ac:dyDescent="0.25">
      <c r="R129" s="190" t="s">
        <v>467</v>
      </c>
      <c r="S129" t="s">
        <v>433</v>
      </c>
      <c r="T129">
        <v>0.52449999999999997</v>
      </c>
      <c r="U129">
        <v>0.59589999999999999</v>
      </c>
      <c r="V129">
        <v>0</v>
      </c>
      <c r="W129" s="16">
        <f t="shared" ref="W129:W132" si="59">(U129-T129)/T129</f>
        <v>0.13612964728312682</v>
      </c>
      <c r="AC129" s="191"/>
      <c r="AD129" s="97" t="s">
        <v>435</v>
      </c>
      <c r="AE129">
        <v>0.39250000000000002</v>
      </c>
      <c r="AF129" s="100">
        <v>0.43140000000000001</v>
      </c>
      <c r="AG129">
        <v>0</v>
      </c>
      <c r="AH129" s="16">
        <f t="shared" si="57"/>
        <v>9.910828025477704E-2</v>
      </c>
      <c r="AR129" s="203"/>
      <c r="AS129" t="s">
        <v>436</v>
      </c>
      <c r="AT129">
        <v>0.35110000000000002</v>
      </c>
      <c r="AU129">
        <v>0.36420000000000002</v>
      </c>
      <c r="AV129">
        <v>1.24E-2</v>
      </c>
      <c r="AW129" s="16">
        <f t="shared" si="58"/>
        <v>3.731130731985189E-2</v>
      </c>
      <c r="BB129" s="203"/>
      <c r="BC129" t="s">
        <v>436</v>
      </c>
      <c r="BD129">
        <v>8.8999999999999996E-2</v>
      </c>
      <c r="BE129">
        <v>0.1007</v>
      </c>
      <c r="BF129">
        <v>0</v>
      </c>
      <c r="BG129" s="16">
        <f t="shared" si="56"/>
        <v>0.13146067415730339</v>
      </c>
    </row>
    <row r="130" spans="18:93" x14ac:dyDescent="0.25">
      <c r="R130" s="191"/>
      <c r="S130" t="s">
        <v>434</v>
      </c>
      <c r="T130">
        <v>0.37990000000000002</v>
      </c>
      <c r="U130">
        <v>0.44140000000000001</v>
      </c>
      <c r="V130">
        <v>0</v>
      </c>
      <c r="W130" s="16">
        <f t="shared" si="59"/>
        <v>0.16188470650171097</v>
      </c>
      <c r="AC130" s="191"/>
      <c r="AD130" t="s">
        <v>436</v>
      </c>
      <c r="AE130">
        <v>0.40739999999999998</v>
      </c>
      <c r="AF130">
        <v>0.43120000000000003</v>
      </c>
      <c r="AG130">
        <v>0</v>
      </c>
      <c r="AH130" s="16">
        <f t="shared" si="57"/>
        <v>5.8419243986254407E-2</v>
      </c>
      <c r="AR130" t="s">
        <v>500</v>
      </c>
      <c r="BB130" t="s">
        <v>492</v>
      </c>
      <c r="CJ130" s="97"/>
      <c r="CK130" s="97"/>
      <c r="CL130" s="97"/>
      <c r="CM130" s="97"/>
      <c r="CN130" s="97"/>
      <c r="CO130" s="97"/>
    </row>
    <row r="131" spans="18:93" x14ac:dyDescent="0.25">
      <c r="R131" s="191"/>
      <c r="S131" s="97" t="s">
        <v>435</v>
      </c>
      <c r="T131">
        <v>0.32969999999999999</v>
      </c>
      <c r="U131" s="100">
        <v>0.46450000000000002</v>
      </c>
      <c r="V131">
        <v>0</v>
      </c>
      <c r="W131" s="16">
        <f t="shared" si="59"/>
        <v>0.4088565362450714</v>
      </c>
      <c r="BB131" t="s">
        <v>493</v>
      </c>
      <c r="BQ131" s="97"/>
      <c r="BR131" s="97"/>
      <c r="BS131" s="97"/>
      <c r="BT131" s="97"/>
      <c r="BU131" s="97"/>
      <c r="BV131" s="97"/>
      <c r="CK131" s="27"/>
      <c r="CL131" s="27"/>
      <c r="CM131" s="27"/>
      <c r="CN131" s="27"/>
      <c r="CO131" s="27"/>
    </row>
    <row r="132" spans="18:93" x14ac:dyDescent="0.25">
      <c r="R132" s="191"/>
      <c r="S132" t="s">
        <v>436</v>
      </c>
      <c r="T132">
        <v>0.34899999999999998</v>
      </c>
      <c r="U132">
        <v>0.44490000000000002</v>
      </c>
      <c r="V132">
        <v>0</v>
      </c>
      <c r="W132" s="16">
        <f t="shared" si="59"/>
        <v>0.27478510028653308</v>
      </c>
      <c r="AR132" s="97"/>
      <c r="AS132" s="97"/>
      <c r="AT132" s="97"/>
      <c r="AU132" s="97"/>
      <c r="AV132" s="97"/>
      <c r="AW132" s="97"/>
      <c r="BB132" s="97"/>
      <c r="BC132" s="97"/>
      <c r="BD132" s="97"/>
      <c r="BE132" s="97"/>
      <c r="BF132" s="97"/>
      <c r="BG132" s="97"/>
      <c r="BR132" s="27"/>
      <c r="BS132" s="27"/>
      <c r="BT132" s="27"/>
      <c r="BU132" s="27"/>
      <c r="BV132" s="27"/>
      <c r="CK132" s="27"/>
      <c r="CL132" s="27"/>
      <c r="CM132" s="27"/>
      <c r="CN132" s="27"/>
      <c r="CO132" s="27"/>
    </row>
    <row r="133" spans="18:93" x14ac:dyDescent="0.25">
      <c r="AC133" s="97"/>
      <c r="AD133" s="97"/>
      <c r="AE133" s="97"/>
      <c r="AF133" s="97"/>
      <c r="AG133" s="97"/>
      <c r="AH133" s="97"/>
      <c r="AS133" s="27"/>
      <c r="AT133" s="27"/>
      <c r="AU133" s="27"/>
      <c r="AV133" s="27"/>
      <c r="AW133" s="27"/>
      <c r="BC133" s="27"/>
      <c r="BD133" s="27"/>
      <c r="BE133" s="27"/>
      <c r="BF133" s="27"/>
      <c r="BG133" s="27"/>
      <c r="BR133" s="27"/>
      <c r="BS133" s="27"/>
      <c r="BT133" s="27"/>
      <c r="BU133" s="27"/>
      <c r="BV133" s="27"/>
      <c r="CK133" s="27"/>
      <c r="CM133" s="27"/>
    </row>
    <row r="134" spans="18:93" x14ac:dyDescent="0.25">
      <c r="AD134" s="27"/>
      <c r="AE134" s="27"/>
      <c r="AF134" s="27"/>
      <c r="AG134" s="27"/>
      <c r="AH134" s="27"/>
      <c r="AS134" s="27"/>
      <c r="AT134" s="27"/>
      <c r="AU134" s="27"/>
      <c r="AV134" s="27"/>
      <c r="AW134" s="27"/>
      <c r="BC134" s="27"/>
      <c r="BD134" s="27"/>
      <c r="BE134" s="27"/>
      <c r="BF134" s="27"/>
      <c r="BG134" s="27"/>
      <c r="BR134" s="27"/>
      <c r="BT134" s="27"/>
      <c r="CJ134" s="97" t="s">
        <v>485</v>
      </c>
      <c r="CK134" s="97"/>
      <c r="CL134" s="97"/>
      <c r="CM134" s="97"/>
      <c r="CN134" s="97"/>
      <c r="CO134" s="97"/>
    </row>
    <row r="135" spans="18:93" x14ac:dyDescent="0.25">
      <c r="R135" s="97"/>
      <c r="S135" s="97"/>
      <c r="T135" s="97"/>
      <c r="U135" s="97"/>
      <c r="V135" s="97"/>
      <c r="W135" s="97"/>
      <c r="AD135" s="27"/>
      <c r="AE135" s="27"/>
      <c r="AF135" s="27"/>
      <c r="AG135" s="27"/>
      <c r="AH135" s="27"/>
      <c r="AS135" s="27"/>
      <c r="AU135" s="27"/>
      <c r="BC135" s="27"/>
      <c r="BE135" s="27"/>
      <c r="BQ135" s="97"/>
      <c r="BR135" s="97"/>
      <c r="BS135" s="97"/>
      <c r="BT135" s="97"/>
      <c r="BU135" s="97"/>
      <c r="BV135" s="97"/>
      <c r="CL135" t="s">
        <v>437</v>
      </c>
      <c r="CM135" t="s">
        <v>438</v>
      </c>
      <c r="CN135" t="s">
        <v>439</v>
      </c>
      <c r="CO135" t="s">
        <v>441</v>
      </c>
    </row>
    <row r="136" spans="18:93" x14ac:dyDescent="0.25">
      <c r="S136" s="27"/>
      <c r="T136" s="27"/>
      <c r="U136" s="27"/>
      <c r="V136" s="27"/>
      <c r="W136" s="27"/>
      <c r="AD136" s="27"/>
      <c r="AF136" s="27"/>
      <c r="AR136" s="97"/>
      <c r="AS136" s="97"/>
      <c r="AT136" s="97"/>
      <c r="AU136" s="97"/>
      <c r="AV136" s="97"/>
      <c r="AW136" s="97"/>
      <c r="BB136" s="97"/>
      <c r="BC136" s="97"/>
      <c r="BD136" s="97"/>
      <c r="BE136" s="97"/>
      <c r="BF136" s="97"/>
      <c r="BG136" s="97"/>
      <c r="BS136" t="s">
        <v>437</v>
      </c>
      <c r="BT136" t="s">
        <v>438</v>
      </c>
      <c r="BU136" t="s">
        <v>439</v>
      </c>
      <c r="BV136" t="s">
        <v>441</v>
      </c>
      <c r="CJ136" s="190" t="s">
        <v>110</v>
      </c>
      <c r="CK136" t="s">
        <v>433</v>
      </c>
      <c r="CL136" s="83">
        <v>0.31440000000000001</v>
      </c>
      <c r="CM136" s="83">
        <v>0.30719999999999997</v>
      </c>
      <c r="CN136" s="83">
        <v>0.94589999999999996</v>
      </c>
      <c r="CO136" s="16">
        <f t="shared" ref="CO136:CO139" si="60">(CM136-CL136)/CL136</f>
        <v>-2.2900763358778751E-2</v>
      </c>
    </row>
    <row r="137" spans="18:93" ht="15" customHeight="1" x14ac:dyDescent="0.25">
      <c r="S137" s="27"/>
      <c r="T137" s="27"/>
      <c r="U137" s="27"/>
      <c r="V137" s="27"/>
      <c r="W137" s="27"/>
      <c r="AC137" s="97"/>
      <c r="AD137" s="97"/>
      <c r="AE137" s="97"/>
      <c r="AF137" s="97"/>
      <c r="AG137" s="97"/>
      <c r="AH137" s="97"/>
      <c r="AT137" t="s">
        <v>437</v>
      </c>
      <c r="AU137" t="s">
        <v>438</v>
      </c>
      <c r="AV137" t="s">
        <v>439</v>
      </c>
      <c r="AW137" t="s">
        <v>441</v>
      </c>
      <c r="BB137" t="s">
        <v>490</v>
      </c>
      <c r="BD137" t="s">
        <v>437</v>
      </c>
      <c r="BE137" t="s">
        <v>438</v>
      </c>
      <c r="BF137" t="s">
        <v>439</v>
      </c>
      <c r="BG137" t="s">
        <v>441</v>
      </c>
      <c r="BQ137" s="196" t="s">
        <v>110</v>
      </c>
      <c r="BR137" t="s">
        <v>433</v>
      </c>
      <c r="BV137" s="16"/>
      <c r="CJ137" s="191"/>
      <c r="CK137" t="s">
        <v>434</v>
      </c>
      <c r="CL137">
        <v>0.25240000000000001</v>
      </c>
      <c r="CM137">
        <v>0.26550000000000001</v>
      </c>
      <c r="CN137">
        <v>4.7999999999999996E-3</v>
      </c>
      <c r="CO137" s="16">
        <f t="shared" si="60"/>
        <v>5.1901743264659274E-2</v>
      </c>
    </row>
    <row r="138" spans="18:93" x14ac:dyDescent="0.25">
      <c r="S138" s="27"/>
      <c r="U138" s="27"/>
      <c r="AC138" t="s">
        <v>470</v>
      </c>
      <c r="AE138" t="s">
        <v>437</v>
      </c>
      <c r="AF138" t="s">
        <v>438</v>
      </c>
      <c r="AG138" t="s">
        <v>439</v>
      </c>
      <c r="AH138" t="s">
        <v>441</v>
      </c>
      <c r="AR138" s="202" t="s">
        <v>110</v>
      </c>
      <c r="AS138" t="s">
        <v>433</v>
      </c>
      <c r="AT138">
        <v>0.3347</v>
      </c>
      <c r="AU138">
        <v>0.36070000000000002</v>
      </c>
      <c r="AV138">
        <v>0</v>
      </c>
      <c r="AW138" s="16">
        <f t="shared" ref="AW138:AW141" si="61">(AU138-AT138)/AT138</f>
        <v>7.7681505826113009E-2</v>
      </c>
      <c r="BB138" s="202" t="s">
        <v>110</v>
      </c>
      <c r="BC138" t="s">
        <v>433</v>
      </c>
      <c r="BD138">
        <v>0.379</v>
      </c>
      <c r="BE138">
        <v>0.38569999999999999</v>
      </c>
      <c r="BF138">
        <v>0</v>
      </c>
      <c r="BG138" s="16">
        <f t="shared" ref="BG138:BG141" si="62">(BE138-BD138)/BD138</f>
        <v>1.7678100263852199E-2</v>
      </c>
      <c r="BQ138" s="197"/>
      <c r="BR138" t="s">
        <v>434</v>
      </c>
      <c r="BV138" s="16"/>
      <c r="CJ138" s="191"/>
      <c r="CK138" s="97" t="s">
        <v>435</v>
      </c>
      <c r="CL138">
        <v>0.24790000000000001</v>
      </c>
      <c r="CM138">
        <v>0.25669999999999998</v>
      </c>
      <c r="CN138">
        <v>1.9099999999999999E-2</v>
      </c>
      <c r="CO138" s="16">
        <f t="shared" si="60"/>
        <v>3.549818475191599E-2</v>
      </c>
    </row>
    <row r="139" spans="18:93" x14ac:dyDescent="0.25">
      <c r="R139" s="97"/>
      <c r="S139" s="97"/>
      <c r="T139" s="97"/>
      <c r="U139" s="97"/>
      <c r="V139" s="97"/>
      <c r="W139" s="97"/>
      <c r="AB139" t="s">
        <v>468</v>
      </c>
      <c r="AC139" s="190" t="s">
        <v>110</v>
      </c>
      <c r="AD139" t="s">
        <v>433</v>
      </c>
      <c r="AE139">
        <v>0.43080000000000002</v>
      </c>
      <c r="AF139">
        <v>0.43819999999999998</v>
      </c>
      <c r="AG139">
        <v>0</v>
      </c>
      <c r="AH139" s="16">
        <f t="shared" ref="AH139:AH142" si="63">(AF139-AE139)/AE139</f>
        <v>1.7177344475394526E-2</v>
      </c>
      <c r="AR139" s="203"/>
      <c r="AS139" t="s">
        <v>434</v>
      </c>
      <c r="AT139">
        <v>0.2266</v>
      </c>
      <c r="AU139">
        <v>0.2601</v>
      </c>
      <c r="AV139">
        <v>0</v>
      </c>
      <c r="AW139" s="16">
        <f t="shared" si="61"/>
        <v>0.14783759929390999</v>
      </c>
      <c r="BB139" s="203"/>
      <c r="BC139" t="s">
        <v>434</v>
      </c>
      <c r="BD139">
        <v>0.21990000000000001</v>
      </c>
      <c r="BE139">
        <v>0.22070000000000001</v>
      </c>
      <c r="BF139">
        <v>0</v>
      </c>
      <c r="BG139" s="16">
        <f t="shared" si="62"/>
        <v>3.6380172805820605E-3</v>
      </c>
      <c r="BQ139" s="197"/>
      <c r="BR139" s="97" t="s">
        <v>435</v>
      </c>
      <c r="BU139" s="83"/>
      <c r="BV139" s="16"/>
      <c r="CJ139" s="191"/>
      <c r="CK139" t="s">
        <v>436</v>
      </c>
      <c r="CL139">
        <v>0.24890000000000001</v>
      </c>
      <c r="CM139">
        <v>0.25919999999999999</v>
      </c>
      <c r="CN139">
        <v>1.06E-2</v>
      </c>
      <c r="CO139" s="16">
        <f t="shared" si="60"/>
        <v>4.1382081157091105E-2</v>
      </c>
    </row>
    <row r="140" spans="18:93" x14ac:dyDescent="0.25">
      <c r="T140" t="s">
        <v>437</v>
      </c>
      <c r="U140" t="s">
        <v>438</v>
      </c>
      <c r="V140" t="s">
        <v>439</v>
      </c>
      <c r="W140" t="s">
        <v>441</v>
      </c>
      <c r="AB140" t="s">
        <v>469</v>
      </c>
      <c r="AC140" s="191"/>
      <c r="AD140" t="s">
        <v>434</v>
      </c>
      <c r="AE140">
        <v>0.29630000000000001</v>
      </c>
      <c r="AF140">
        <v>0.30359999999999998</v>
      </c>
      <c r="AG140">
        <v>0</v>
      </c>
      <c r="AH140" s="16">
        <f t="shared" si="63"/>
        <v>2.4637192035099471E-2</v>
      </c>
      <c r="AR140" s="203"/>
      <c r="AS140" s="97" t="s">
        <v>435</v>
      </c>
      <c r="AT140">
        <v>0.23910000000000001</v>
      </c>
      <c r="AU140">
        <v>0.33539999999999998</v>
      </c>
      <c r="AV140" s="83">
        <v>0</v>
      </c>
      <c r="AW140" s="16">
        <f t="shared" si="61"/>
        <v>0.40276035131744026</v>
      </c>
      <c r="BB140" s="203"/>
      <c r="BC140" s="97" t="s">
        <v>435</v>
      </c>
      <c r="BD140">
        <v>0.2</v>
      </c>
      <c r="BE140">
        <v>0.17069999999999999</v>
      </c>
      <c r="BF140" s="83">
        <v>1</v>
      </c>
      <c r="BG140" s="111" t="s">
        <v>491</v>
      </c>
      <c r="BQ140" s="197"/>
      <c r="BR140" t="s">
        <v>436</v>
      </c>
      <c r="BV140" s="16"/>
    </row>
    <row r="141" spans="18:93" x14ac:dyDescent="0.25">
      <c r="R141" s="190" t="s">
        <v>110</v>
      </c>
      <c r="S141" t="s">
        <v>433</v>
      </c>
      <c r="T141">
        <v>0.3866</v>
      </c>
      <c r="U141">
        <v>0.40039999999999998</v>
      </c>
      <c r="V141">
        <v>0</v>
      </c>
      <c r="W141" s="16">
        <f t="shared" ref="W141:W144" si="64">(U141-T141)/T141</f>
        <v>3.5695809622348626E-2</v>
      </c>
      <c r="AC141" s="191"/>
      <c r="AD141" s="97" t="s">
        <v>435</v>
      </c>
      <c r="AE141">
        <v>0.3574</v>
      </c>
      <c r="AF141">
        <v>0.34889999999999999</v>
      </c>
      <c r="AG141" s="83">
        <v>1</v>
      </c>
      <c r="AH141" s="16">
        <f t="shared" si="63"/>
        <v>-2.378287632904311E-2</v>
      </c>
      <c r="AR141" s="203"/>
      <c r="AS141" t="s">
        <v>436</v>
      </c>
      <c r="AT141">
        <v>0.21940000000000001</v>
      </c>
      <c r="AU141">
        <v>0.2631</v>
      </c>
      <c r="AV141">
        <v>0</v>
      </c>
      <c r="AW141" s="16">
        <f t="shared" si="61"/>
        <v>0.19917958067456695</v>
      </c>
      <c r="BB141" s="203"/>
      <c r="BC141" t="s">
        <v>436</v>
      </c>
      <c r="BD141">
        <v>0.16950000000000001</v>
      </c>
      <c r="BE141">
        <v>0.1613</v>
      </c>
      <c r="BF141">
        <v>1</v>
      </c>
      <c r="BG141" s="16">
        <f t="shared" si="62"/>
        <v>-4.8377581120944028E-2</v>
      </c>
    </row>
    <row r="142" spans="18:93" x14ac:dyDescent="0.25">
      <c r="R142" s="191"/>
      <c r="S142" t="s">
        <v>434</v>
      </c>
      <c r="T142">
        <v>0.2369</v>
      </c>
      <c r="U142">
        <v>0.25700000000000001</v>
      </c>
      <c r="V142">
        <v>0</v>
      </c>
      <c r="W142" s="16">
        <f t="shared" si="64"/>
        <v>8.484592655128749E-2</v>
      </c>
      <c r="AC142" s="191"/>
      <c r="AD142" t="s">
        <v>436</v>
      </c>
      <c r="AE142">
        <v>0.2999</v>
      </c>
      <c r="AF142">
        <v>0.309</v>
      </c>
      <c r="AG142">
        <v>0</v>
      </c>
      <c r="AH142" s="16">
        <f t="shared" si="63"/>
        <v>3.0343447815938635E-2</v>
      </c>
      <c r="AR142" t="s">
        <v>501</v>
      </c>
    </row>
    <row r="143" spans="18:93" x14ac:dyDescent="0.25">
      <c r="R143" s="191"/>
      <c r="S143" s="97" t="s">
        <v>435</v>
      </c>
      <c r="T143">
        <v>0.22839999999999999</v>
      </c>
      <c r="U143">
        <v>0.29470000000000002</v>
      </c>
      <c r="V143">
        <v>0</v>
      </c>
      <c r="W143" s="16">
        <f t="shared" si="64"/>
        <v>0.29028021015761835</v>
      </c>
    </row>
    <row r="144" spans="18:93" x14ac:dyDescent="0.25">
      <c r="R144" s="191"/>
      <c r="S144" t="s">
        <v>436</v>
      </c>
      <c r="T144">
        <v>0.2084</v>
      </c>
      <c r="U144">
        <v>0.24079999999999999</v>
      </c>
      <c r="V144">
        <v>0</v>
      </c>
      <c r="W144" s="16">
        <f t="shared" si="64"/>
        <v>0.15547024952015348</v>
      </c>
    </row>
    <row r="145" spans="18:93" x14ac:dyDescent="0.25">
      <c r="CL145" t="s">
        <v>437</v>
      </c>
      <c r="CM145" t="s">
        <v>438</v>
      </c>
      <c r="CN145" t="s">
        <v>439</v>
      </c>
      <c r="CO145" t="s">
        <v>441</v>
      </c>
    </row>
    <row r="146" spans="18:93" x14ac:dyDescent="0.25">
      <c r="BS146" t="s">
        <v>437</v>
      </c>
      <c r="BT146" t="s">
        <v>438</v>
      </c>
      <c r="BU146" t="s">
        <v>439</v>
      </c>
      <c r="BV146" t="s">
        <v>441</v>
      </c>
      <c r="CJ146" s="192" t="s">
        <v>471</v>
      </c>
      <c r="CK146" t="s">
        <v>433</v>
      </c>
      <c r="CO146" s="16" t="e">
        <f t="shared" ref="CO146:CO149" si="65">(CM146-CL146)/CL146</f>
        <v>#DIV/0!</v>
      </c>
    </row>
    <row r="147" spans="18:93" ht="15" customHeight="1" x14ac:dyDescent="0.25">
      <c r="AR147" t="s">
        <v>489</v>
      </c>
      <c r="AT147" t="s">
        <v>437</v>
      </c>
      <c r="AU147" t="s">
        <v>438</v>
      </c>
      <c r="AV147" t="s">
        <v>439</v>
      </c>
      <c r="AW147" t="s">
        <v>441</v>
      </c>
      <c r="BD147" t="s">
        <v>437</v>
      </c>
      <c r="BE147" t="s">
        <v>438</v>
      </c>
      <c r="BF147" t="s">
        <v>439</v>
      </c>
      <c r="BG147" t="s">
        <v>441</v>
      </c>
      <c r="BQ147" s="192" t="s">
        <v>471</v>
      </c>
      <c r="BR147" t="s">
        <v>433</v>
      </c>
      <c r="BS147">
        <v>0.17499999999999999</v>
      </c>
      <c r="BT147">
        <v>0.2823</v>
      </c>
      <c r="BU147">
        <v>0</v>
      </c>
      <c r="BV147" s="16">
        <f t="shared" ref="BV147:BV150" si="66">(BT147-BS147)/BS147</f>
        <v>0.61314285714285721</v>
      </c>
      <c r="CJ147" s="193"/>
      <c r="CK147" t="s">
        <v>434</v>
      </c>
      <c r="CO147" s="16" t="e">
        <f t="shared" si="65"/>
        <v>#DIV/0!</v>
      </c>
    </row>
    <row r="148" spans="18:93" x14ac:dyDescent="0.25">
      <c r="AE148" t="s">
        <v>437</v>
      </c>
      <c r="AF148" t="s">
        <v>438</v>
      </c>
      <c r="AG148" t="s">
        <v>439</v>
      </c>
      <c r="AH148" t="s">
        <v>441</v>
      </c>
      <c r="AR148" s="202" t="s">
        <v>471</v>
      </c>
      <c r="AS148" t="s">
        <v>433</v>
      </c>
      <c r="AT148">
        <v>0.93</v>
      </c>
      <c r="AU148">
        <v>0.93089999999999995</v>
      </c>
      <c r="AV148">
        <v>2.2000000000000001E-3</v>
      </c>
      <c r="AW148" s="16">
        <f t="shared" ref="AW148:AW151" si="67">(AU148-AT148)/AT148</f>
        <v>9.6774193548376428E-4</v>
      </c>
      <c r="BB148" s="190" t="s">
        <v>471</v>
      </c>
      <c r="BC148" t="s">
        <v>433</v>
      </c>
      <c r="BD148">
        <v>0.17499999999999999</v>
      </c>
      <c r="BE148">
        <v>0.2823</v>
      </c>
      <c r="BF148">
        <v>0</v>
      </c>
      <c r="BG148" s="16">
        <f t="shared" ref="BG148:BG151" si="68">(BE148-BD148)/BD148</f>
        <v>0.61314285714285721</v>
      </c>
      <c r="BQ148" s="193"/>
      <c r="BR148" t="s">
        <v>434</v>
      </c>
      <c r="BS148">
        <v>0.1797</v>
      </c>
      <c r="BT148">
        <v>0.28939999999999999</v>
      </c>
      <c r="BU148">
        <v>0</v>
      </c>
      <c r="BV148" s="16">
        <f t="shared" si="66"/>
        <v>0.61046188091263209</v>
      </c>
      <c r="CJ148" s="193"/>
      <c r="CK148" s="97" t="s">
        <v>435</v>
      </c>
      <c r="CO148" s="16" t="e">
        <f t="shared" si="65"/>
        <v>#DIV/0!</v>
      </c>
    </row>
    <row r="149" spans="18:93" x14ac:dyDescent="0.25">
      <c r="AB149" t="s">
        <v>472</v>
      </c>
      <c r="AC149" s="190" t="s">
        <v>471</v>
      </c>
      <c r="AD149" t="s">
        <v>433</v>
      </c>
      <c r="AE149">
        <v>0.34549999999999997</v>
      </c>
      <c r="AF149">
        <v>0.35370000000000001</v>
      </c>
      <c r="AG149">
        <v>0</v>
      </c>
      <c r="AH149" s="16">
        <f t="shared" ref="AH149:AH152" si="69">(AF149-AE149)/AE149</f>
        <v>2.3733719247467557E-2</v>
      </c>
      <c r="AR149" s="203"/>
      <c r="AS149" t="s">
        <v>434</v>
      </c>
      <c r="AT149">
        <v>0.92949999999999999</v>
      </c>
      <c r="AU149">
        <v>0.93079999999999996</v>
      </c>
      <c r="AV149">
        <v>2.0000000000000001E-4</v>
      </c>
      <c r="AW149" s="16">
        <f t="shared" si="67"/>
        <v>1.3986013986013641E-3</v>
      </c>
      <c r="BB149" s="191"/>
      <c r="BC149" t="s">
        <v>434</v>
      </c>
      <c r="BD149">
        <v>0.1797</v>
      </c>
      <c r="BE149">
        <v>0.28939999999999999</v>
      </c>
      <c r="BF149">
        <v>0</v>
      </c>
      <c r="BG149" s="16">
        <f t="shared" si="68"/>
        <v>0.61046188091263209</v>
      </c>
      <c r="BQ149" s="193"/>
      <c r="BR149" s="97" t="s">
        <v>435</v>
      </c>
      <c r="BS149">
        <v>0.2208</v>
      </c>
      <c r="BT149">
        <v>0.2969</v>
      </c>
      <c r="BU149">
        <v>0</v>
      </c>
      <c r="BV149" s="16">
        <f t="shared" si="66"/>
        <v>0.34465579710144928</v>
      </c>
      <c r="CJ149" s="193"/>
      <c r="CK149" t="s">
        <v>436</v>
      </c>
      <c r="CO149" s="16" t="e">
        <f t="shared" si="65"/>
        <v>#DIV/0!</v>
      </c>
    </row>
    <row r="150" spans="18:93" x14ac:dyDescent="0.25">
      <c r="T150" t="s">
        <v>437</v>
      </c>
      <c r="U150" t="s">
        <v>438</v>
      </c>
      <c r="V150" t="s">
        <v>439</v>
      </c>
      <c r="W150" t="s">
        <v>441</v>
      </c>
      <c r="AB150" t="s">
        <v>473</v>
      </c>
      <c r="AC150" s="191"/>
      <c r="AD150" t="s">
        <v>434</v>
      </c>
      <c r="AE150">
        <v>0.26939999999999997</v>
      </c>
      <c r="AF150">
        <v>0.27529999999999999</v>
      </c>
      <c r="AG150">
        <v>5.0000000000000001E-4</v>
      </c>
      <c r="AH150" s="16">
        <f t="shared" si="69"/>
        <v>2.1900519673348245E-2</v>
      </c>
      <c r="AR150" s="203"/>
      <c r="AS150" s="97" t="s">
        <v>435</v>
      </c>
      <c r="AT150">
        <v>0.9294</v>
      </c>
      <c r="AU150">
        <v>0.93</v>
      </c>
      <c r="AV150">
        <v>2.3400000000000001E-2</v>
      </c>
      <c r="AW150" s="16">
        <f t="shared" si="67"/>
        <v>6.4557779212399925E-4</v>
      </c>
      <c r="BB150" s="191"/>
      <c r="BC150" s="97" t="s">
        <v>435</v>
      </c>
      <c r="BD150">
        <v>0.2208</v>
      </c>
      <c r="BE150">
        <v>0.2969</v>
      </c>
      <c r="BF150">
        <v>0</v>
      </c>
      <c r="BG150" s="16">
        <f t="shared" si="68"/>
        <v>0.34465579710144928</v>
      </c>
      <c r="BQ150" s="193"/>
      <c r="BR150" t="s">
        <v>436</v>
      </c>
      <c r="BS150">
        <v>0.19339999999999999</v>
      </c>
      <c r="BT150">
        <v>0.28899999999999998</v>
      </c>
      <c r="BU150">
        <v>0</v>
      </c>
      <c r="BV150" s="16">
        <f t="shared" si="66"/>
        <v>0.49431230610134436</v>
      </c>
    </row>
    <row r="151" spans="18:93" x14ac:dyDescent="0.25">
      <c r="R151" s="190" t="s">
        <v>471</v>
      </c>
      <c r="S151" t="s">
        <v>433</v>
      </c>
      <c r="T151">
        <v>0.90990000000000004</v>
      </c>
      <c r="U151">
        <v>0.91800000000000004</v>
      </c>
      <c r="V151">
        <v>0</v>
      </c>
      <c r="W151" s="16">
        <f t="shared" ref="W151:W154" si="70">(U151-T151)/T151</f>
        <v>8.9020771513353067E-3</v>
      </c>
      <c r="AC151" s="191"/>
      <c r="AD151" s="97" t="s">
        <v>435</v>
      </c>
      <c r="AE151">
        <v>0.2636</v>
      </c>
      <c r="AF151">
        <v>0.2944</v>
      </c>
      <c r="AG151">
        <v>0</v>
      </c>
      <c r="AH151" s="16">
        <f t="shared" si="69"/>
        <v>0.11684370257966614</v>
      </c>
      <c r="AR151" s="203"/>
      <c r="AS151" t="s">
        <v>436</v>
      </c>
      <c r="AT151">
        <v>0.9294</v>
      </c>
      <c r="AU151">
        <v>0.9304</v>
      </c>
      <c r="AV151">
        <v>3.5000000000000001E-3</v>
      </c>
      <c r="AW151" s="16">
        <f t="shared" si="67"/>
        <v>1.0759629868732526E-3</v>
      </c>
      <c r="BB151" s="191"/>
      <c r="BC151" t="s">
        <v>436</v>
      </c>
      <c r="BD151">
        <v>0.19339999999999999</v>
      </c>
      <c r="BE151">
        <v>0.28899999999999998</v>
      </c>
      <c r="BF151">
        <v>0</v>
      </c>
      <c r="BG151" s="16">
        <f t="shared" si="68"/>
        <v>0.49431230610134436</v>
      </c>
    </row>
    <row r="152" spans="18:93" x14ac:dyDescent="0.25">
      <c r="R152" s="191"/>
      <c r="S152" t="s">
        <v>434</v>
      </c>
      <c r="T152">
        <v>0.9083</v>
      </c>
      <c r="U152">
        <v>0.91700000000000004</v>
      </c>
      <c r="V152">
        <v>0</v>
      </c>
      <c r="W152" s="16">
        <f t="shared" si="70"/>
        <v>9.5783331498404071E-3</v>
      </c>
      <c r="AC152" s="191"/>
      <c r="AD152" t="s">
        <v>436</v>
      </c>
      <c r="AE152">
        <v>0.2656</v>
      </c>
      <c r="AF152">
        <v>0.27650000000000002</v>
      </c>
      <c r="AG152">
        <v>0</v>
      </c>
      <c r="AH152" s="16">
        <f t="shared" si="69"/>
        <v>4.1039156626506104E-2</v>
      </c>
    </row>
    <row r="153" spans="18:93" x14ac:dyDescent="0.25">
      <c r="R153" s="191"/>
      <c r="S153" s="97" t="s">
        <v>435</v>
      </c>
      <c r="T153">
        <v>0.90880000000000005</v>
      </c>
      <c r="U153">
        <v>0.91739999999999999</v>
      </c>
      <c r="V153">
        <v>0</v>
      </c>
      <c r="W153" s="16">
        <f t="shared" si="70"/>
        <v>9.4630281690140199E-3</v>
      </c>
    </row>
    <row r="154" spans="18:93" x14ac:dyDescent="0.25">
      <c r="R154" s="191"/>
      <c r="S154" t="s">
        <v>436</v>
      </c>
      <c r="T154">
        <v>0.90839999999999999</v>
      </c>
      <c r="U154">
        <v>0.91679999999999995</v>
      </c>
      <c r="V154">
        <v>0</v>
      </c>
      <c r="W154" s="16">
        <f t="shared" si="70"/>
        <v>9.2470277410831823E-3</v>
      </c>
    </row>
    <row r="156" spans="18:93" x14ac:dyDescent="0.25">
      <c r="CL156" t="s">
        <v>437</v>
      </c>
      <c r="CM156" t="s">
        <v>438</v>
      </c>
      <c r="CN156" t="s">
        <v>439</v>
      </c>
      <c r="CO156" t="s">
        <v>441</v>
      </c>
    </row>
    <row r="157" spans="18:93" x14ac:dyDescent="0.25">
      <c r="BS157" t="s">
        <v>437</v>
      </c>
      <c r="BT157" t="s">
        <v>438</v>
      </c>
      <c r="BU157" t="s">
        <v>439</v>
      </c>
      <c r="BV157" t="s">
        <v>441</v>
      </c>
      <c r="CJ157" s="192" t="s">
        <v>121</v>
      </c>
      <c r="CK157" t="s">
        <v>433</v>
      </c>
      <c r="CN157" s="27"/>
      <c r="CO157" s="16" t="e">
        <f t="shared" ref="CO157:CO160" si="71">(CM157-CL157)/CL157</f>
        <v>#DIV/0!</v>
      </c>
    </row>
    <row r="158" spans="18:93" x14ac:dyDescent="0.25">
      <c r="AR158" t="s">
        <v>486</v>
      </c>
      <c r="AT158" t="s">
        <v>437</v>
      </c>
      <c r="AU158" t="s">
        <v>438</v>
      </c>
      <c r="AV158" t="s">
        <v>439</v>
      </c>
      <c r="AW158" t="s">
        <v>441</v>
      </c>
      <c r="BD158" t="s">
        <v>437</v>
      </c>
      <c r="BE158" t="s">
        <v>438</v>
      </c>
      <c r="BF158" t="s">
        <v>439</v>
      </c>
      <c r="BG158" t="s">
        <v>441</v>
      </c>
      <c r="BQ158" s="198" t="s">
        <v>121</v>
      </c>
      <c r="BR158" t="s">
        <v>433</v>
      </c>
      <c r="BS158">
        <v>0.37030000000000002</v>
      </c>
      <c r="BT158">
        <v>0.37259999999999999</v>
      </c>
      <c r="BU158" s="27">
        <v>2.46E-2</v>
      </c>
      <c r="BV158" s="16">
        <f t="shared" ref="BV158:BV161" si="72">(BT158-BS158)/BS158</f>
        <v>6.2111801242235179E-3</v>
      </c>
      <c r="CJ158" s="193"/>
      <c r="CK158" t="s">
        <v>434</v>
      </c>
      <c r="CO158" s="16" t="e">
        <f t="shared" si="71"/>
        <v>#DIV/0!</v>
      </c>
    </row>
    <row r="159" spans="18:93" x14ac:dyDescent="0.25">
      <c r="AC159" t="s">
        <v>466</v>
      </c>
      <c r="AE159" t="s">
        <v>437</v>
      </c>
      <c r="AF159" t="s">
        <v>438</v>
      </c>
      <c r="AG159" t="s">
        <v>439</v>
      </c>
      <c r="AH159" t="s">
        <v>441</v>
      </c>
      <c r="AR159" s="202" t="s">
        <v>121</v>
      </c>
      <c r="AS159" t="s">
        <v>433</v>
      </c>
      <c r="AT159">
        <v>0.73140000000000005</v>
      </c>
      <c r="AU159">
        <v>0.75549999999999995</v>
      </c>
      <c r="AV159">
        <v>0</v>
      </c>
      <c r="AW159" s="16">
        <f>(AU159-AT159)/AT159</f>
        <v>3.2950505879135762E-2</v>
      </c>
      <c r="BB159" s="190" t="s">
        <v>121</v>
      </c>
      <c r="BC159" t="s">
        <v>433</v>
      </c>
      <c r="BD159">
        <v>0.59250000000000003</v>
      </c>
      <c r="BE159">
        <v>0.62760000000000005</v>
      </c>
      <c r="BF159">
        <v>1</v>
      </c>
      <c r="BG159" s="16">
        <f t="shared" ref="BG159:BG162" si="73">(BE159-BD159)/BD159</f>
        <v>5.9240506329113957E-2</v>
      </c>
      <c r="BQ159" s="199"/>
      <c r="BR159" t="s">
        <v>434</v>
      </c>
      <c r="BS159">
        <v>0.51419999999999999</v>
      </c>
      <c r="BT159">
        <v>0.51480000000000004</v>
      </c>
      <c r="BU159">
        <v>0.30380000000000001</v>
      </c>
      <c r="BV159" s="16">
        <f t="shared" si="72"/>
        <v>1.1668611435240082E-3</v>
      </c>
      <c r="CJ159" s="193"/>
      <c r="CK159" s="97" t="s">
        <v>435</v>
      </c>
      <c r="CO159" s="16" t="e">
        <f t="shared" si="71"/>
        <v>#DIV/0!</v>
      </c>
    </row>
    <row r="160" spans="18:93" x14ac:dyDescent="0.25">
      <c r="AC160" s="190" t="s">
        <v>121</v>
      </c>
      <c r="AD160" t="s">
        <v>433</v>
      </c>
      <c r="AE160">
        <v>0.83330000000000004</v>
      </c>
      <c r="AF160">
        <v>0.875</v>
      </c>
      <c r="AG160">
        <v>0</v>
      </c>
      <c r="AH160" s="16">
        <f t="shared" ref="AH160:AH163" si="74">(AF160-AE160)/AE160</f>
        <v>5.0042001680067151E-2</v>
      </c>
      <c r="AR160" s="203"/>
      <c r="AS160" t="s">
        <v>434</v>
      </c>
      <c r="AT160">
        <v>0.64780000000000004</v>
      </c>
      <c r="AU160">
        <v>0.67049999999999998</v>
      </c>
      <c r="AV160">
        <v>0</v>
      </c>
      <c r="AW160" s="16">
        <f>(AU160-AT160)/AT160</f>
        <v>3.5041679530719266E-2</v>
      </c>
      <c r="BB160" s="191"/>
      <c r="BC160" t="s">
        <v>434</v>
      </c>
      <c r="BD160">
        <v>0.5141</v>
      </c>
      <c r="BE160">
        <v>0.54849999999999999</v>
      </c>
      <c r="BF160">
        <v>1</v>
      </c>
      <c r="BG160" s="16">
        <f t="shared" si="73"/>
        <v>6.6913051935421103E-2</v>
      </c>
      <c r="BQ160" s="199"/>
      <c r="BR160" s="97" t="s">
        <v>435</v>
      </c>
      <c r="BS160">
        <v>0.67920000000000003</v>
      </c>
      <c r="BT160">
        <v>0.65759999999999996</v>
      </c>
      <c r="BU160">
        <v>0.95799999999999996</v>
      </c>
      <c r="BV160" s="16">
        <f t="shared" si="72"/>
        <v>-3.180212014134285E-2</v>
      </c>
      <c r="CJ160" s="193"/>
      <c r="CK160" t="s">
        <v>436</v>
      </c>
      <c r="CO160" s="16" t="e">
        <f t="shared" si="71"/>
        <v>#DIV/0!</v>
      </c>
    </row>
    <row r="161" spans="17:93" x14ac:dyDescent="0.25">
      <c r="T161" t="s">
        <v>437</v>
      </c>
      <c r="U161" t="s">
        <v>438</v>
      </c>
      <c r="V161" t="s">
        <v>439</v>
      </c>
      <c r="W161" t="s">
        <v>441</v>
      </c>
      <c r="AC161" s="191"/>
      <c r="AD161" t="s">
        <v>434</v>
      </c>
      <c r="AE161">
        <v>0.76319999999999999</v>
      </c>
      <c r="AF161">
        <v>0.84079999999999999</v>
      </c>
      <c r="AG161">
        <v>0</v>
      </c>
      <c r="AH161" s="16">
        <f t="shared" si="74"/>
        <v>0.10167714884696018</v>
      </c>
      <c r="AR161" s="203"/>
      <c r="AS161" s="97" t="s">
        <v>435</v>
      </c>
      <c r="AT161">
        <v>0.66549999999999998</v>
      </c>
      <c r="AU161">
        <v>0.69840000000000002</v>
      </c>
      <c r="AV161" s="36">
        <v>0</v>
      </c>
      <c r="AW161" s="16">
        <f t="shared" ref="AW161:AW162" si="75">(AU161-AT161)/AT161</f>
        <v>4.9436513899323881E-2</v>
      </c>
      <c r="BB161" s="191"/>
      <c r="BC161" s="97" t="s">
        <v>435</v>
      </c>
      <c r="BD161">
        <v>0.51270000000000004</v>
      </c>
      <c r="BE161">
        <v>0.54479999999999995</v>
      </c>
      <c r="BF161">
        <v>1</v>
      </c>
      <c r="BG161" s="16">
        <f t="shared" si="73"/>
        <v>6.2609713282621229E-2</v>
      </c>
      <c r="BQ161" s="199"/>
      <c r="BR161" t="s">
        <v>436</v>
      </c>
      <c r="BS161">
        <v>0.29160000000000003</v>
      </c>
      <c r="BT161">
        <v>0.29720000000000002</v>
      </c>
      <c r="BU161">
        <v>5.7000000000000002E-2</v>
      </c>
      <c r="BV161" s="16">
        <f t="shared" si="72"/>
        <v>1.9204389574759922E-2</v>
      </c>
    </row>
    <row r="162" spans="17:93" x14ac:dyDescent="0.25">
      <c r="Q162" t="s">
        <v>463</v>
      </c>
      <c r="R162" s="202" t="s">
        <v>121</v>
      </c>
      <c r="S162" t="s">
        <v>433</v>
      </c>
      <c r="T162">
        <v>0.67169999999999996</v>
      </c>
      <c r="U162">
        <v>0.76339999999999997</v>
      </c>
      <c r="V162">
        <v>0</v>
      </c>
      <c r="W162" s="16">
        <f t="shared" ref="W162:W165" si="76">(U162-T162)/T162</f>
        <v>0.13651927944022629</v>
      </c>
      <c r="AC162" s="191"/>
      <c r="AD162" s="97" t="s">
        <v>435</v>
      </c>
      <c r="AE162">
        <v>0.87839999999999996</v>
      </c>
      <c r="AF162">
        <v>0.87849999999999995</v>
      </c>
      <c r="AG162" s="83">
        <v>0.497</v>
      </c>
      <c r="AH162" s="16">
        <f t="shared" si="74"/>
        <v>1.1384335154825704E-4</v>
      </c>
      <c r="AR162" s="203"/>
      <c r="AS162" t="s">
        <v>436</v>
      </c>
      <c r="AT162">
        <v>0.65439999999999998</v>
      </c>
      <c r="AU162">
        <v>0.68020000000000003</v>
      </c>
      <c r="AV162">
        <v>0</v>
      </c>
      <c r="AW162" s="16">
        <f t="shared" si="75"/>
        <v>3.9425427872860706E-2</v>
      </c>
      <c r="BB162" s="191"/>
      <c r="BC162" t="s">
        <v>436</v>
      </c>
      <c r="BD162">
        <v>0.51149999999999995</v>
      </c>
      <c r="BE162">
        <v>0.54559999999999997</v>
      </c>
      <c r="BF162">
        <v>1</v>
      </c>
      <c r="BG162" s="16">
        <f t="shared" si="73"/>
        <v>6.6666666666666707E-2</v>
      </c>
    </row>
    <row r="163" spans="17:93" x14ac:dyDescent="0.25">
      <c r="Q163" t="s">
        <v>465</v>
      </c>
      <c r="R163" s="203"/>
      <c r="S163" t="s">
        <v>434</v>
      </c>
      <c r="T163">
        <v>0.68269999999999997</v>
      </c>
      <c r="U163">
        <v>0.75749999999999995</v>
      </c>
      <c r="V163">
        <v>0</v>
      </c>
      <c r="W163" s="16">
        <f t="shared" si="76"/>
        <v>0.10956496264830816</v>
      </c>
      <c r="AC163" s="191"/>
      <c r="AD163" t="s">
        <v>436</v>
      </c>
      <c r="AE163">
        <v>0.78779999999999994</v>
      </c>
      <c r="AF163">
        <v>0.8548</v>
      </c>
      <c r="AG163">
        <v>0</v>
      </c>
      <c r="AH163" s="16">
        <f t="shared" si="74"/>
        <v>8.5046966235085134E-2</v>
      </c>
    </row>
    <row r="164" spans="17:93" x14ac:dyDescent="0.25">
      <c r="R164" s="203"/>
      <c r="S164" s="97" t="s">
        <v>435</v>
      </c>
      <c r="T164">
        <v>0.6704</v>
      </c>
      <c r="U164">
        <v>0.74809999999999999</v>
      </c>
      <c r="V164">
        <v>0</v>
      </c>
      <c r="W164" s="16">
        <f t="shared" si="76"/>
        <v>0.11590095465393793</v>
      </c>
    </row>
    <row r="165" spans="17:93" x14ac:dyDescent="0.25">
      <c r="R165" s="203"/>
      <c r="S165" t="s">
        <v>436</v>
      </c>
      <c r="T165">
        <v>0.66559999999999997</v>
      </c>
      <c r="U165">
        <v>0.75129999999999997</v>
      </c>
      <c r="V165">
        <v>0</v>
      </c>
      <c r="W165" s="16">
        <f t="shared" si="76"/>
        <v>0.12875600961538461</v>
      </c>
    </row>
    <row r="166" spans="17:93" x14ac:dyDescent="0.25">
      <c r="R166" t="s">
        <v>481</v>
      </c>
      <c r="CL166" t="s">
        <v>437</v>
      </c>
      <c r="CM166" t="s">
        <v>438</v>
      </c>
      <c r="CN166" t="s">
        <v>439</v>
      </c>
      <c r="CO166" t="s">
        <v>441</v>
      </c>
    </row>
    <row r="167" spans="17:93" x14ac:dyDescent="0.25">
      <c r="BS167" t="s">
        <v>437</v>
      </c>
      <c r="BT167" t="s">
        <v>438</v>
      </c>
      <c r="BU167" t="s">
        <v>439</v>
      </c>
      <c r="BV167" t="s">
        <v>441</v>
      </c>
      <c r="CJ167" s="190" t="s">
        <v>475</v>
      </c>
      <c r="CK167" t="s">
        <v>433</v>
      </c>
      <c r="CL167">
        <v>0.89370000000000005</v>
      </c>
      <c r="CM167">
        <v>0.95389999999999997</v>
      </c>
      <c r="CN167">
        <v>0</v>
      </c>
      <c r="CO167" s="16">
        <f t="shared" ref="CO167:CO170" si="77">(CM167-CL167)/CL167</f>
        <v>6.7360411771287806E-2</v>
      </c>
    </row>
    <row r="168" spans="17:93" x14ac:dyDescent="0.25">
      <c r="AT168" t="s">
        <v>437</v>
      </c>
      <c r="AU168" t="s">
        <v>438</v>
      </c>
      <c r="AV168" t="s">
        <v>439</v>
      </c>
      <c r="AW168" t="s">
        <v>441</v>
      </c>
      <c r="BD168" t="s">
        <v>437</v>
      </c>
      <c r="BE168" t="s">
        <v>438</v>
      </c>
      <c r="BF168" t="s">
        <v>439</v>
      </c>
      <c r="BG168" t="s">
        <v>441</v>
      </c>
      <c r="BQ168" s="200" t="s">
        <v>475</v>
      </c>
      <c r="BR168" t="s">
        <v>433</v>
      </c>
      <c r="BU168">
        <v>0</v>
      </c>
      <c r="BV168" s="16" t="e">
        <f t="shared" ref="BV168:BV171" si="78">(BT168-BS168)/BS168</f>
        <v>#DIV/0!</v>
      </c>
      <c r="CJ168" s="191"/>
      <c r="CK168" t="s">
        <v>434</v>
      </c>
      <c r="CL168">
        <v>0.53969999999999996</v>
      </c>
      <c r="CM168">
        <v>0.59919999999999995</v>
      </c>
      <c r="CN168">
        <v>3.6600000000000001E-2</v>
      </c>
      <c r="CO168" s="16">
        <f t="shared" si="77"/>
        <v>0.11024643320363164</v>
      </c>
    </row>
    <row r="169" spans="17:93" x14ac:dyDescent="0.25">
      <c r="AE169" t="s">
        <v>437</v>
      </c>
      <c r="AF169" t="s">
        <v>438</v>
      </c>
      <c r="AG169" t="s">
        <v>439</v>
      </c>
      <c r="AH169" t="s">
        <v>441</v>
      </c>
      <c r="AR169" s="202" t="s">
        <v>475</v>
      </c>
      <c r="AS169" t="s">
        <v>433</v>
      </c>
      <c r="AT169">
        <v>0.60929999999999995</v>
      </c>
      <c r="AU169">
        <v>0.62209999999999999</v>
      </c>
      <c r="AV169">
        <v>0</v>
      </c>
      <c r="AW169" s="16">
        <f t="shared" ref="AW169:AW172" si="79">(AU169-AT169)/AT169</f>
        <v>2.1007713769899943E-2</v>
      </c>
      <c r="BB169" s="200" t="s">
        <v>475</v>
      </c>
      <c r="BC169" t="s">
        <v>433</v>
      </c>
      <c r="BF169">
        <v>0</v>
      </c>
      <c r="BG169" s="16" t="e">
        <f t="shared" ref="BG169:BG172" si="80">(BE169-BD169)/BD169</f>
        <v>#DIV/0!</v>
      </c>
      <c r="BQ169" s="201"/>
      <c r="BR169" t="s">
        <v>434</v>
      </c>
      <c r="BU169">
        <v>0</v>
      </c>
      <c r="BV169" s="16" t="e">
        <f t="shared" si="78"/>
        <v>#DIV/0!</v>
      </c>
      <c r="CJ169" s="191"/>
      <c r="CK169" s="97" t="s">
        <v>435</v>
      </c>
      <c r="CL169">
        <v>0.58609999999999995</v>
      </c>
      <c r="CM169">
        <v>0.69899999999999995</v>
      </c>
      <c r="CN169">
        <v>7.0000000000000001E-3</v>
      </c>
      <c r="CO169" s="16">
        <f t="shared" si="77"/>
        <v>0.19262924415628735</v>
      </c>
    </row>
    <row r="170" spans="17:93" x14ac:dyDescent="0.25">
      <c r="AB170" t="s">
        <v>468</v>
      </c>
      <c r="AC170" s="190" t="s">
        <v>475</v>
      </c>
      <c r="AD170" t="s">
        <v>433</v>
      </c>
      <c r="AE170">
        <v>0.65620000000000001</v>
      </c>
      <c r="AF170">
        <v>0.93779999999999997</v>
      </c>
      <c r="AG170">
        <v>0</v>
      </c>
      <c r="AH170" s="16">
        <f t="shared" ref="AH170:AH173" si="81">(AF170-AE170)/AE170</f>
        <v>0.42913745809204507</v>
      </c>
      <c r="AR170" s="203"/>
      <c r="AS170" t="s">
        <v>434</v>
      </c>
      <c r="AT170">
        <v>0.316</v>
      </c>
      <c r="AU170">
        <v>0.32619999999999999</v>
      </c>
      <c r="AV170">
        <v>0</v>
      </c>
      <c r="AW170" s="16">
        <f t="shared" si="79"/>
        <v>3.2278481012658185E-2</v>
      </c>
      <c r="BB170" s="201"/>
      <c r="BC170" t="s">
        <v>434</v>
      </c>
      <c r="BF170">
        <v>0</v>
      </c>
      <c r="BG170" s="16" t="e">
        <f t="shared" si="80"/>
        <v>#DIV/0!</v>
      </c>
      <c r="BQ170" s="201"/>
      <c r="BR170" s="97" t="s">
        <v>435</v>
      </c>
      <c r="BU170">
        <v>0</v>
      </c>
      <c r="BV170" s="16" t="e">
        <f t="shared" si="78"/>
        <v>#DIV/0!</v>
      </c>
      <c r="CJ170" s="191"/>
      <c r="CK170" t="s">
        <v>436</v>
      </c>
      <c r="CL170">
        <v>0.55349999999999999</v>
      </c>
      <c r="CM170">
        <v>0.62739999999999996</v>
      </c>
      <c r="CN170">
        <v>2.0299999999999999E-2</v>
      </c>
      <c r="CO170" s="16">
        <f t="shared" si="77"/>
        <v>0.13351400180668468</v>
      </c>
    </row>
    <row r="171" spans="17:93" x14ac:dyDescent="0.25">
      <c r="R171" t="s">
        <v>482</v>
      </c>
      <c r="T171" t="s">
        <v>437</v>
      </c>
      <c r="U171" t="s">
        <v>438</v>
      </c>
      <c r="V171" t="s">
        <v>439</v>
      </c>
      <c r="W171" t="s">
        <v>441</v>
      </c>
      <c r="AB171" t="s">
        <v>474</v>
      </c>
      <c r="AC171" s="191"/>
      <c r="AD171" t="s">
        <v>434</v>
      </c>
      <c r="AE171">
        <v>0.29670000000000002</v>
      </c>
      <c r="AF171">
        <v>0.505</v>
      </c>
      <c r="AG171">
        <v>0</v>
      </c>
      <c r="AH171" s="16">
        <f t="shared" si="81"/>
        <v>0.70205594876980104</v>
      </c>
      <c r="AR171" s="203"/>
      <c r="AS171" s="97" t="s">
        <v>435</v>
      </c>
      <c r="AT171">
        <v>0.31</v>
      </c>
      <c r="AU171">
        <v>0.31859999999999999</v>
      </c>
      <c r="AV171">
        <v>0</v>
      </c>
      <c r="AW171" s="16">
        <f t="shared" si="79"/>
        <v>2.7741935483870956E-2</v>
      </c>
      <c r="BB171" s="201"/>
      <c r="BC171" s="97" t="s">
        <v>435</v>
      </c>
      <c r="BF171">
        <v>0</v>
      </c>
      <c r="BG171" s="16" t="e">
        <f t="shared" si="80"/>
        <v>#DIV/0!</v>
      </c>
      <c r="BQ171" s="201"/>
      <c r="BR171" t="s">
        <v>436</v>
      </c>
      <c r="BU171">
        <v>0</v>
      </c>
      <c r="BV171" s="16" t="e">
        <f t="shared" si="78"/>
        <v>#DIV/0!</v>
      </c>
    </row>
    <row r="172" spans="17:93" x14ac:dyDescent="0.25">
      <c r="Q172" t="s">
        <v>468</v>
      </c>
      <c r="R172" s="190" t="s">
        <v>475</v>
      </c>
      <c r="S172" t="s">
        <v>433</v>
      </c>
      <c r="T172">
        <v>0.73429999999999995</v>
      </c>
      <c r="U172">
        <v>0.84250000000000003</v>
      </c>
      <c r="V172">
        <v>0</v>
      </c>
      <c r="W172" s="16">
        <f t="shared" ref="W172:W175" si="82">(U172-T172)/T172</f>
        <v>0.14735121884788244</v>
      </c>
      <c r="AC172" s="191"/>
      <c r="AD172" s="97" t="s">
        <v>435</v>
      </c>
      <c r="AE172">
        <v>0.34370000000000001</v>
      </c>
      <c r="AF172">
        <v>0.47689999999999999</v>
      </c>
      <c r="AG172">
        <v>0</v>
      </c>
      <c r="AH172" s="16">
        <f t="shared" si="81"/>
        <v>0.38754727960430602</v>
      </c>
      <c r="AR172" s="203"/>
      <c r="AS172" t="s">
        <v>436</v>
      </c>
      <c r="AT172">
        <v>0.29470000000000002</v>
      </c>
      <c r="AU172">
        <v>0.30599999999999999</v>
      </c>
      <c r="AV172">
        <v>0</v>
      </c>
      <c r="AW172" s="16">
        <f t="shared" si="79"/>
        <v>3.8344078724126152E-2</v>
      </c>
      <c r="BB172" s="201"/>
      <c r="BC172" t="s">
        <v>436</v>
      </c>
      <c r="BF172">
        <v>0</v>
      </c>
      <c r="BG172" s="16" t="e">
        <f t="shared" si="80"/>
        <v>#DIV/0!</v>
      </c>
    </row>
    <row r="173" spans="17:93" x14ac:dyDescent="0.25">
      <c r="Q173" t="s">
        <v>474</v>
      </c>
      <c r="R173" s="191"/>
      <c r="S173" t="s">
        <v>434</v>
      </c>
      <c r="T173">
        <v>0.40500000000000003</v>
      </c>
      <c r="U173">
        <v>0.54730000000000001</v>
      </c>
      <c r="V173">
        <v>0</v>
      </c>
      <c r="W173" s="16">
        <f t="shared" si="82"/>
        <v>0.35135802469135796</v>
      </c>
      <c r="AC173" s="191"/>
      <c r="AD173" t="s">
        <v>436</v>
      </c>
      <c r="AE173">
        <v>0.28399999999999997</v>
      </c>
      <c r="AF173">
        <v>0.48980000000000001</v>
      </c>
      <c r="AG173">
        <v>0</v>
      </c>
      <c r="AH173" s="16">
        <f t="shared" si="81"/>
        <v>0.72464788732394381</v>
      </c>
      <c r="AR173" t="s">
        <v>501</v>
      </c>
    </row>
    <row r="174" spans="17:93" x14ac:dyDescent="0.25">
      <c r="R174" s="191"/>
      <c r="S174" s="97" t="s">
        <v>435</v>
      </c>
      <c r="T174">
        <v>0.42059999999999997</v>
      </c>
      <c r="U174">
        <v>0.61199999999999999</v>
      </c>
      <c r="V174">
        <v>0</v>
      </c>
      <c r="W174" s="16">
        <f t="shared" si="82"/>
        <v>0.45506419400855924</v>
      </c>
    </row>
    <row r="175" spans="17:93" x14ac:dyDescent="0.25">
      <c r="R175" s="191"/>
      <c r="S175" t="s">
        <v>436</v>
      </c>
      <c r="T175">
        <v>0.40389999999999998</v>
      </c>
      <c r="U175">
        <v>0.54039999999999999</v>
      </c>
      <c r="V175">
        <v>0</v>
      </c>
      <c r="W175" s="16">
        <f t="shared" si="82"/>
        <v>0.33795493934142118</v>
      </c>
      <c r="CL175" t="s">
        <v>437</v>
      </c>
      <c r="CM175" t="s">
        <v>438</v>
      </c>
      <c r="CN175" t="s">
        <v>439</v>
      </c>
      <c r="CO175" t="s">
        <v>441</v>
      </c>
    </row>
    <row r="176" spans="17:93" x14ac:dyDescent="0.25">
      <c r="AR176" t="s">
        <v>488</v>
      </c>
      <c r="BS176" t="s">
        <v>437</v>
      </c>
      <c r="BT176" t="s">
        <v>438</v>
      </c>
      <c r="BU176" t="s">
        <v>439</v>
      </c>
      <c r="BV176" t="s">
        <v>441</v>
      </c>
      <c r="CJ176" s="190" t="s">
        <v>108</v>
      </c>
      <c r="CK176" t="s">
        <v>433</v>
      </c>
      <c r="CL176">
        <v>0.50339999999999996</v>
      </c>
      <c r="CM176">
        <v>0.55969999999999998</v>
      </c>
      <c r="CN176">
        <v>0</v>
      </c>
      <c r="CO176" s="16">
        <f t="shared" ref="CO176:CO179" si="83">(CM176-CL176)/CL176</f>
        <v>0.11183949145808507</v>
      </c>
    </row>
    <row r="177" spans="17:93" x14ac:dyDescent="0.25">
      <c r="AR177" t="s">
        <v>487</v>
      </c>
      <c r="AT177" t="s">
        <v>437</v>
      </c>
      <c r="AU177" t="s">
        <v>438</v>
      </c>
      <c r="AV177" t="s">
        <v>439</v>
      </c>
      <c r="AW177" t="s">
        <v>441</v>
      </c>
      <c r="BD177" t="s">
        <v>437</v>
      </c>
      <c r="BE177" t="s">
        <v>438</v>
      </c>
      <c r="BF177" t="s">
        <v>439</v>
      </c>
      <c r="BG177" t="s">
        <v>441</v>
      </c>
      <c r="BQ177" s="190" t="s">
        <v>108</v>
      </c>
      <c r="BR177" t="s">
        <v>433</v>
      </c>
      <c r="BS177">
        <v>0.41599999999999998</v>
      </c>
      <c r="BT177">
        <v>0.47799999999999998</v>
      </c>
      <c r="BU177">
        <v>0</v>
      </c>
      <c r="BV177" s="16">
        <f t="shared" ref="BV177:BV180" si="84">(BT177-BS177)/BS177</f>
        <v>0.14903846153846154</v>
      </c>
      <c r="CJ177" s="191"/>
      <c r="CK177" t="s">
        <v>434</v>
      </c>
      <c r="CL177">
        <v>0.49919999999999998</v>
      </c>
      <c r="CM177">
        <v>0.55700000000000005</v>
      </c>
      <c r="CN177">
        <v>0</v>
      </c>
      <c r="CO177" s="16">
        <f t="shared" si="83"/>
        <v>0.11578525641025657</v>
      </c>
    </row>
    <row r="178" spans="17:93" ht="15" customHeight="1" x14ac:dyDescent="0.25">
      <c r="AC178" t="s">
        <v>466</v>
      </c>
      <c r="AE178" t="s">
        <v>437</v>
      </c>
      <c r="AF178" t="s">
        <v>438</v>
      </c>
      <c r="AG178" t="s">
        <v>439</v>
      </c>
      <c r="AH178" t="s">
        <v>441</v>
      </c>
      <c r="AR178" s="202" t="s">
        <v>108</v>
      </c>
      <c r="AS178" t="s">
        <v>433</v>
      </c>
      <c r="AT178">
        <v>0.3826</v>
      </c>
      <c r="AU178">
        <v>0.41689999999999999</v>
      </c>
      <c r="AV178">
        <v>0</v>
      </c>
      <c r="AW178" s="16">
        <f t="shared" ref="AW178:AW181" si="85">(AU178-AT178)/AT178</f>
        <v>8.9649764767381068E-2</v>
      </c>
      <c r="BB178" s="202" t="s">
        <v>108</v>
      </c>
      <c r="BC178" t="s">
        <v>433</v>
      </c>
      <c r="BD178">
        <v>0.36259999999999998</v>
      </c>
      <c r="BE178">
        <v>0.36349999999999999</v>
      </c>
      <c r="BF178">
        <v>1.14E-2</v>
      </c>
      <c r="BG178" s="16">
        <f t="shared" ref="BG178:BG179" si="86">(BE178-BD178)/BD178</f>
        <v>2.482073910645372E-3</v>
      </c>
      <c r="BQ178" s="191"/>
      <c r="BR178" t="s">
        <v>434</v>
      </c>
      <c r="BS178">
        <v>0.40039999999999998</v>
      </c>
      <c r="BT178">
        <v>0.48070000000000002</v>
      </c>
      <c r="BU178">
        <v>0</v>
      </c>
      <c r="BV178" s="16">
        <f t="shared" si="84"/>
        <v>0.20054945054945064</v>
      </c>
      <c r="CJ178" s="191"/>
      <c r="CK178" s="97" t="s">
        <v>435</v>
      </c>
      <c r="CL178">
        <v>0.49840000000000001</v>
      </c>
      <c r="CM178">
        <v>0.55520000000000003</v>
      </c>
      <c r="CN178">
        <v>0</v>
      </c>
      <c r="CO178" s="16">
        <f t="shared" si="83"/>
        <v>0.11396468699839489</v>
      </c>
    </row>
    <row r="179" spans="17:93" ht="15.75" customHeight="1" x14ac:dyDescent="0.25">
      <c r="AC179" s="190" t="s">
        <v>108</v>
      </c>
      <c r="AD179" t="s">
        <v>433</v>
      </c>
      <c r="AE179">
        <v>0.44400000000000001</v>
      </c>
      <c r="AF179">
        <v>0.64449999999999996</v>
      </c>
      <c r="AG179">
        <v>0</v>
      </c>
      <c r="AH179" s="16">
        <f t="shared" ref="AH179:AH182" si="87">(AF179-AE179)/AE179</f>
        <v>0.45157657657657646</v>
      </c>
      <c r="AR179" s="203"/>
      <c r="AS179" t="s">
        <v>434</v>
      </c>
      <c r="AT179">
        <v>0.35630000000000001</v>
      </c>
      <c r="AU179">
        <v>0.38740000000000002</v>
      </c>
      <c r="AV179">
        <v>0</v>
      </c>
      <c r="AW179" s="16">
        <f t="shared" si="85"/>
        <v>8.7285994948077511E-2</v>
      </c>
      <c r="BB179" s="203"/>
      <c r="BC179" t="s">
        <v>434</v>
      </c>
      <c r="BD179">
        <v>0.36259999999999998</v>
      </c>
      <c r="BE179">
        <v>0.36349999999999999</v>
      </c>
      <c r="BF179">
        <v>1.14E-2</v>
      </c>
      <c r="BG179" s="16">
        <f t="shared" si="86"/>
        <v>2.482073910645372E-3</v>
      </c>
      <c r="BQ179" s="191"/>
      <c r="BR179" s="97" t="s">
        <v>435</v>
      </c>
      <c r="BS179">
        <v>0.60660000000000003</v>
      </c>
      <c r="BT179">
        <v>0.49340000000000001</v>
      </c>
      <c r="BU179" s="83">
        <v>1</v>
      </c>
      <c r="BV179" s="16">
        <f t="shared" si="84"/>
        <v>-0.18661391361688101</v>
      </c>
      <c r="CJ179" s="191"/>
      <c r="CK179" t="s">
        <v>436</v>
      </c>
      <c r="CL179">
        <v>0.49830000000000002</v>
      </c>
      <c r="CM179">
        <v>0.55579999999999996</v>
      </c>
      <c r="CN179">
        <v>0</v>
      </c>
      <c r="CO179" s="16">
        <f t="shared" si="83"/>
        <v>0.11539233393538016</v>
      </c>
    </row>
    <row r="180" spans="17:93" x14ac:dyDescent="0.25">
      <c r="T180" t="s">
        <v>437</v>
      </c>
      <c r="U180" t="s">
        <v>438</v>
      </c>
      <c r="V180" t="s">
        <v>439</v>
      </c>
      <c r="W180" t="s">
        <v>441</v>
      </c>
      <c r="AC180" s="191"/>
      <c r="AD180" t="s">
        <v>434</v>
      </c>
      <c r="AE180">
        <v>0.40710000000000002</v>
      </c>
      <c r="AF180">
        <v>0.62839999999999996</v>
      </c>
      <c r="AG180">
        <v>0</v>
      </c>
      <c r="AH180" s="16">
        <f t="shared" si="87"/>
        <v>0.54360108081552427</v>
      </c>
      <c r="AR180" s="203"/>
      <c r="AS180" s="97" t="s">
        <v>435</v>
      </c>
      <c r="AT180">
        <v>0.35949999999999999</v>
      </c>
      <c r="AU180">
        <v>0.39290000000000003</v>
      </c>
      <c r="AV180">
        <v>0</v>
      </c>
      <c r="AW180" s="16">
        <f t="shared" si="85"/>
        <v>9.2906815020862427E-2</v>
      </c>
      <c r="BB180" s="203"/>
      <c r="BC180" s="97" t="s">
        <v>435</v>
      </c>
      <c r="BD180">
        <v>0.13150000000000001</v>
      </c>
      <c r="BE180">
        <v>0.22800000000000001</v>
      </c>
      <c r="BF180">
        <v>1.9E-2</v>
      </c>
      <c r="BG180" s="16">
        <f>(BE180-BD180)/BD180</f>
        <v>0.73384030418250945</v>
      </c>
      <c r="BQ180" s="191"/>
      <c r="BR180" t="s">
        <v>436</v>
      </c>
      <c r="BS180">
        <v>0.3271</v>
      </c>
      <c r="BT180">
        <v>0.4768</v>
      </c>
      <c r="BU180">
        <v>0</v>
      </c>
      <c r="BV180" s="16">
        <f t="shared" si="84"/>
        <v>0.45765820849892996</v>
      </c>
    </row>
    <row r="181" spans="17:93" x14ac:dyDescent="0.25">
      <c r="Q181" t="s">
        <v>463</v>
      </c>
      <c r="R181" s="190" t="s">
        <v>108</v>
      </c>
      <c r="S181" t="s">
        <v>433</v>
      </c>
      <c r="T181">
        <v>0.44130000000000003</v>
      </c>
      <c r="U181">
        <v>0.63170000000000004</v>
      </c>
      <c r="V181">
        <v>0</v>
      </c>
      <c r="W181" s="16">
        <f t="shared" ref="W181:W184" si="88">(U181-T181)/T181</f>
        <v>0.43145252662587807</v>
      </c>
      <c r="AC181" s="191"/>
      <c r="AD181" s="97" t="s">
        <v>435</v>
      </c>
      <c r="AE181">
        <v>0.28820000000000001</v>
      </c>
      <c r="AF181">
        <v>0.70789999999999997</v>
      </c>
      <c r="AG181">
        <v>0</v>
      </c>
      <c r="AH181" s="16">
        <f t="shared" si="87"/>
        <v>1.4562803608605133</v>
      </c>
      <c r="AR181" s="203"/>
      <c r="AS181" t="s">
        <v>436</v>
      </c>
      <c r="AT181">
        <v>0.35339999999999999</v>
      </c>
      <c r="AU181">
        <v>0.38340000000000002</v>
      </c>
      <c r="AV181">
        <v>0</v>
      </c>
      <c r="AW181" s="16">
        <f t="shared" si="85"/>
        <v>8.4889643463497533E-2</v>
      </c>
      <c r="BB181" s="203"/>
      <c r="BC181" t="s">
        <v>436</v>
      </c>
      <c r="BD181">
        <v>0.193</v>
      </c>
      <c r="BE181">
        <v>0.19520000000000001</v>
      </c>
      <c r="BF181">
        <v>1.3599999999999999E-2</v>
      </c>
      <c r="BG181" s="16">
        <f>(BE181-BD181)/BD181</f>
        <v>1.1398963730569986E-2</v>
      </c>
    </row>
    <row r="182" spans="17:93" x14ac:dyDescent="0.25">
      <c r="Q182" t="s">
        <v>464</v>
      </c>
      <c r="R182" s="191"/>
      <c r="S182" t="s">
        <v>434</v>
      </c>
      <c r="T182">
        <v>0.4123</v>
      </c>
      <c r="U182">
        <v>0.61409999999999998</v>
      </c>
      <c r="V182">
        <v>0</v>
      </c>
      <c r="W182" s="16">
        <f t="shared" si="88"/>
        <v>0.48944943002667957</v>
      </c>
      <c r="AC182" s="191"/>
      <c r="AD182" t="s">
        <v>436</v>
      </c>
      <c r="AE182">
        <v>0.33660000000000001</v>
      </c>
      <c r="AF182">
        <v>0.63329999999999997</v>
      </c>
      <c r="AG182">
        <v>0</v>
      </c>
      <c r="AH182" s="16">
        <f t="shared" si="87"/>
        <v>0.88146167557932253</v>
      </c>
      <c r="BB182" t="s">
        <v>497</v>
      </c>
    </row>
    <row r="183" spans="17:93" x14ac:dyDescent="0.25">
      <c r="R183" s="191"/>
      <c r="S183" s="97" t="s">
        <v>435</v>
      </c>
      <c r="T183">
        <v>0.28989999999999999</v>
      </c>
      <c r="U183">
        <v>0.69369999999999998</v>
      </c>
      <c r="V183">
        <v>0</v>
      </c>
      <c r="W183" s="16">
        <f t="shared" si="88"/>
        <v>1.3928941014142808</v>
      </c>
      <c r="BB183" s="97" t="s">
        <v>498</v>
      </c>
    </row>
    <row r="184" spans="17:93" x14ac:dyDescent="0.25">
      <c r="R184" s="191"/>
      <c r="S184" t="s">
        <v>436</v>
      </c>
      <c r="T184">
        <v>0.33889999999999998</v>
      </c>
      <c r="U184">
        <v>0.62050000000000005</v>
      </c>
      <c r="V184">
        <v>0</v>
      </c>
      <c r="W184" s="16">
        <f t="shared" si="88"/>
        <v>0.83092357627618796</v>
      </c>
      <c r="BB184" s="97" t="s">
        <v>499</v>
      </c>
      <c r="CL184" t="s">
        <v>437</v>
      </c>
      <c r="CM184" t="s">
        <v>438</v>
      </c>
      <c r="CN184" t="s">
        <v>439</v>
      </c>
      <c r="CO184" t="s">
        <v>441</v>
      </c>
    </row>
    <row r="185" spans="17:93" x14ac:dyDescent="0.25">
      <c r="BS185" t="s">
        <v>437</v>
      </c>
      <c r="BT185" t="s">
        <v>438</v>
      </c>
      <c r="BU185" t="s">
        <v>439</v>
      </c>
      <c r="BV185" t="s">
        <v>441</v>
      </c>
      <c r="CJ185" s="192" t="s">
        <v>476</v>
      </c>
      <c r="CK185" t="s">
        <v>433</v>
      </c>
      <c r="CO185" s="16" t="e">
        <f t="shared" ref="CO185" si="89">(CM185-CL185)/CL185</f>
        <v>#DIV/0!</v>
      </c>
    </row>
    <row r="186" spans="17:93" x14ac:dyDescent="0.25">
      <c r="AT186" t="s">
        <v>437</v>
      </c>
      <c r="AU186" t="s">
        <v>438</v>
      </c>
      <c r="AV186" t="s">
        <v>439</v>
      </c>
      <c r="AW186" t="s">
        <v>441</v>
      </c>
      <c r="BB186" t="s">
        <v>490</v>
      </c>
      <c r="BD186" t="s">
        <v>437</v>
      </c>
      <c r="BE186" t="s">
        <v>438</v>
      </c>
      <c r="BF186" t="s">
        <v>439</v>
      </c>
      <c r="BG186" t="s">
        <v>441</v>
      </c>
      <c r="BQ186" s="192" t="s">
        <v>476</v>
      </c>
      <c r="BR186" t="s">
        <v>433</v>
      </c>
      <c r="BS186">
        <v>0.9456</v>
      </c>
      <c r="BT186">
        <v>0.67230000000000001</v>
      </c>
      <c r="BU186">
        <v>1</v>
      </c>
      <c r="BV186" s="16">
        <f t="shared" ref="BV186:BV189" si="90">(BT186-BS186)/BS186</f>
        <v>-0.28902284263959388</v>
      </c>
      <c r="CJ186" s="193"/>
      <c r="CK186" t="s">
        <v>434</v>
      </c>
      <c r="CO186" s="16" t="e">
        <f>(CM186-CL186)/CL186</f>
        <v>#DIV/0!</v>
      </c>
    </row>
    <row r="187" spans="17:93" x14ac:dyDescent="0.25">
      <c r="AE187" t="s">
        <v>437</v>
      </c>
      <c r="AF187" t="s">
        <v>438</v>
      </c>
      <c r="AG187" t="s">
        <v>439</v>
      </c>
      <c r="AH187" t="s">
        <v>441</v>
      </c>
      <c r="AR187" s="202" t="s">
        <v>476</v>
      </c>
      <c r="AS187" t="s">
        <v>433</v>
      </c>
      <c r="AT187">
        <v>0.90759999999999996</v>
      </c>
      <c r="AU187">
        <v>0.90820000000000001</v>
      </c>
      <c r="AV187">
        <v>3.85E-2</v>
      </c>
      <c r="AW187" s="16">
        <f t="shared" ref="AW187:AW190" si="91">(AU187-AT187)/AT187</f>
        <v>6.610841780520548E-4</v>
      </c>
      <c r="BB187" s="202" t="s">
        <v>476</v>
      </c>
      <c r="BC187" t="s">
        <v>433</v>
      </c>
      <c r="BD187">
        <v>0.85319999999999996</v>
      </c>
      <c r="BE187">
        <v>0.85809999999999997</v>
      </c>
      <c r="BF187">
        <v>0</v>
      </c>
      <c r="BG187" s="16">
        <f t="shared" ref="BG187:BG190" si="92">(BE187-BD187)/BD187</f>
        <v>5.7430848570089264E-3</v>
      </c>
      <c r="BQ187" s="193"/>
      <c r="BR187" t="s">
        <v>434</v>
      </c>
      <c r="BS187">
        <v>0.53569999999999995</v>
      </c>
      <c r="BT187">
        <v>0.56410000000000005</v>
      </c>
      <c r="BU187">
        <v>0</v>
      </c>
      <c r="BV187" s="16">
        <f>(BT187-BS187)/BS187</f>
        <v>5.3014747059921777E-2</v>
      </c>
      <c r="CJ187" s="193"/>
      <c r="CK187" s="97" t="s">
        <v>435</v>
      </c>
      <c r="CO187" s="16" t="e">
        <f>(CM187-CL187)/CL187</f>
        <v>#DIV/0!</v>
      </c>
    </row>
    <row r="188" spans="17:93" x14ac:dyDescent="0.25">
      <c r="AB188" t="s">
        <v>477</v>
      </c>
      <c r="AC188" s="190" t="s">
        <v>476</v>
      </c>
      <c r="AD188" t="s">
        <v>433</v>
      </c>
      <c r="AE188">
        <v>0.94020000000000004</v>
      </c>
      <c r="AF188">
        <v>0.95020000000000004</v>
      </c>
      <c r="AG188">
        <v>0</v>
      </c>
      <c r="AH188" s="16">
        <f t="shared" ref="AH188:AH191" si="93">(AF188-AE188)/AE188</f>
        <v>1.0636034886194436E-2</v>
      </c>
      <c r="AR188" s="203"/>
      <c r="AS188" t="s">
        <v>434</v>
      </c>
      <c r="AT188">
        <v>0.43090000000000001</v>
      </c>
      <c r="AU188">
        <v>0.433</v>
      </c>
      <c r="AV188">
        <v>3.85E-2</v>
      </c>
      <c r="AW188" s="16">
        <f t="shared" si="91"/>
        <v>4.8735205384079616E-3</v>
      </c>
      <c r="BB188" s="203"/>
      <c r="BC188" t="s">
        <v>434</v>
      </c>
      <c r="BD188">
        <v>0.19989999999999999</v>
      </c>
      <c r="BE188">
        <v>0.21279999999999999</v>
      </c>
      <c r="BF188">
        <v>0</v>
      </c>
      <c r="BG188" s="16">
        <f>(BE188-BD188)/BD188</f>
        <v>6.4532266133066507E-2</v>
      </c>
      <c r="BQ188" s="193"/>
      <c r="BR188" s="97" t="s">
        <v>435</v>
      </c>
      <c r="BS188">
        <v>0.52090000000000003</v>
      </c>
      <c r="BT188">
        <v>0.43159999999999998</v>
      </c>
      <c r="BU188">
        <v>1</v>
      </c>
      <c r="BV188" s="16">
        <f>(BT188-BS188)/BS188</f>
        <v>-0.17143405644077567</v>
      </c>
      <c r="CJ188" s="193"/>
      <c r="CK188" t="s">
        <v>436</v>
      </c>
      <c r="CO188" s="16" t="e">
        <f t="shared" ref="CO188" si="94">(CM188-CL188)/CL188</f>
        <v>#DIV/0!</v>
      </c>
    </row>
    <row r="189" spans="17:93" x14ac:dyDescent="0.25">
      <c r="T189" t="s">
        <v>437</v>
      </c>
      <c r="U189" t="s">
        <v>438</v>
      </c>
      <c r="V189" t="s">
        <v>439</v>
      </c>
      <c r="W189" t="s">
        <v>441</v>
      </c>
      <c r="AB189" t="s">
        <v>478</v>
      </c>
      <c r="AC189" s="191"/>
      <c r="AD189" t="s">
        <v>434</v>
      </c>
      <c r="AE189">
        <v>0.57330000000000003</v>
      </c>
      <c r="AF189">
        <v>0.623</v>
      </c>
      <c r="AG189">
        <v>0</v>
      </c>
      <c r="AH189" s="16">
        <f t="shared" si="93"/>
        <v>8.6691086691086633E-2</v>
      </c>
      <c r="AR189" s="203"/>
      <c r="AS189" s="97" t="s">
        <v>435</v>
      </c>
      <c r="AT189">
        <v>0.57140000000000002</v>
      </c>
      <c r="AU189">
        <v>0.62150000000000005</v>
      </c>
      <c r="AV189">
        <v>0</v>
      </c>
      <c r="AW189" s="16">
        <f t="shared" si="91"/>
        <v>8.7679383969198513E-2</v>
      </c>
      <c r="BB189" s="203"/>
      <c r="BC189" s="97" t="s">
        <v>435</v>
      </c>
      <c r="BD189">
        <v>0.1706</v>
      </c>
      <c r="BE189">
        <v>0.35139999999999999</v>
      </c>
      <c r="BF189">
        <v>0</v>
      </c>
      <c r="BG189" s="16">
        <f>(BE189-BD189)/BD189</f>
        <v>1.0597889800703399</v>
      </c>
      <c r="BQ189" s="193"/>
      <c r="BR189" t="s">
        <v>436</v>
      </c>
      <c r="BS189">
        <v>0.50360000000000005</v>
      </c>
      <c r="BT189">
        <v>0.43090000000000001</v>
      </c>
      <c r="BU189">
        <v>1</v>
      </c>
      <c r="BV189" s="16">
        <f t="shared" si="90"/>
        <v>-0.14436060365369346</v>
      </c>
    </row>
    <row r="190" spans="17:93" x14ac:dyDescent="0.25">
      <c r="R190" s="190" t="s">
        <v>476</v>
      </c>
      <c r="S190" t="s">
        <v>433</v>
      </c>
      <c r="T190">
        <v>0.90210000000000001</v>
      </c>
      <c r="U190">
        <v>0.90759999999999996</v>
      </c>
      <c r="V190">
        <v>0</v>
      </c>
      <c r="W190" s="16">
        <f t="shared" ref="W190:W193" si="95">(U190-T190)/T190</f>
        <v>6.0968850460037128E-3</v>
      </c>
      <c r="AC190" s="191"/>
      <c r="AD190" s="97" t="s">
        <v>435</v>
      </c>
      <c r="AE190">
        <v>0.76939999999999997</v>
      </c>
      <c r="AF190">
        <v>0.78169999999999995</v>
      </c>
      <c r="AG190">
        <v>4.0000000000000002E-4</v>
      </c>
      <c r="AH190" s="16">
        <f t="shared" si="93"/>
        <v>1.5986482973745747E-2</v>
      </c>
      <c r="AR190" s="203"/>
      <c r="AS190" t="s">
        <v>436</v>
      </c>
      <c r="AT190">
        <v>0.44700000000000001</v>
      </c>
      <c r="AU190">
        <v>0.45419999999999999</v>
      </c>
      <c r="AV190">
        <v>0</v>
      </c>
      <c r="AW190" s="16">
        <f t="shared" si="91"/>
        <v>1.6107382550335534E-2</v>
      </c>
      <c r="BB190" s="203"/>
      <c r="BC190" t="s">
        <v>436</v>
      </c>
      <c r="BD190">
        <v>0.18410000000000001</v>
      </c>
      <c r="BE190">
        <v>0.20860000000000001</v>
      </c>
      <c r="BF190">
        <v>0</v>
      </c>
      <c r="BG190" s="16">
        <f t="shared" si="92"/>
        <v>0.13307984790874519</v>
      </c>
    </row>
    <row r="191" spans="17:93" x14ac:dyDescent="0.25">
      <c r="R191" s="191"/>
      <c r="S191" t="s">
        <v>434</v>
      </c>
      <c r="T191">
        <v>0.42499999999999999</v>
      </c>
      <c r="U191">
        <v>0.44500000000000001</v>
      </c>
      <c r="V191">
        <v>0</v>
      </c>
      <c r="W191" s="16">
        <f t="shared" si="95"/>
        <v>4.7058823529411806E-2</v>
      </c>
      <c r="AC191" s="191"/>
      <c r="AD191" t="s">
        <v>436</v>
      </c>
      <c r="AE191">
        <v>0.63629999999999998</v>
      </c>
      <c r="AF191">
        <v>0.67859999999999998</v>
      </c>
      <c r="AG191">
        <v>0</v>
      </c>
      <c r="AH191" s="16">
        <f t="shared" si="93"/>
        <v>6.6478076379066484E-2</v>
      </c>
      <c r="AR191" t="s">
        <v>501</v>
      </c>
    </row>
    <row r="192" spans="17:93" x14ac:dyDescent="0.25">
      <c r="R192" s="191"/>
      <c r="S192" s="97" t="s">
        <v>435</v>
      </c>
      <c r="T192">
        <v>0.51039999999999996</v>
      </c>
      <c r="U192">
        <v>0.54320000000000002</v>
      </c>
      <c r="V192">
        <v>0</v>
      </c>
      <c r="W192" s="16">
        <f t="shared" si="95"/>
        <v>6.4263322884012639E-2</v>
      </c>
      <c r="AR192" t="s">
        <v>502</v>
      </c>
    </row>
    <row r="193" spans="18:93" x14ac:dyDescent="0.25">
      <c r="R193" s="191"/>
      <c r="S193" t="s">
        <v>436</v>
      </c>
      <c r="T193">
        <v>0.4577</v>
      </c>
      <c r="U193">
        <v>0.48249999999999998</v>
      </c>
      <c r="V193">
        <v>0</v>
      </c>
      <c r="W193" s="16">
        <f t="shared" si="95"/>
        <v>5.4183963294734516E-2</v>
      </c>
    </row>
    <row r="195" spans="18:93" x14ac:dyDescent="0.25">
      <c r="CL195" t="s">
        <v>437</v>
      </c>
      <c r="CM195" t="s">
        <v>438</v>
      </c>
      <c r="CN195" t="s">
        <v>439</v>
      </c>
      <c r="CO195" t="s">
        <v>441</v>
      </c>
    </row>
    <row r="196" spans="18:93" x14ac:dyDescent="0.25">
      <c r="BS196" t="s">
        <v>437</v>
      </c>
      <c r="BT196" t="s">
        <v>438</v>
      </c>
      <c r="BU196" t="s">
        <v>439</v>
      </c>
      <c r="BV196" t="s">
        <v>441</v>
      </c>
      <c r="CJ196" s="194" t="s">
        <v>480</v>
      </c>
      <c r="CK196" t="s">
        <v>433</v>
      </c>
      <c r="CL196">
        <v>0.94720000000000004</v>
      </c>
      <c r="CM196">
        <v>0.97160000000000002</v>
      </c>
      <c r="CN196">
        <v>2.0000000000000001E-4</v>
      </c>
      <c r="CO196" s="16">
        <f>(CM196-CL196)/CL196</f>
        <v>2.5760135135135111E-2</v>
      </c>
    </row>
    <row r="197" spans="18:93" x14ac:dyDescent="0.25">
      <c r="AT197" t="s">
        <v>437</v>
      </c>
      <c r="AU197" t="s">
        <v>438</v>
      </c>
      <c r="AV197" t="s">
        <v>439</v>
      </c>
      <c r="AW197" t="s">
        <v>441</v>
      </c>
      <c r="BD197" t="s">
        <v>437</v>
      </c>
      <c r="BE197" t="s">
        <v>438</v>
      </c>
      <c r="BF197" t="s">
        <v>439</v>
      </c>
      <c r="BG197" t="s">
        <v>441</v>
      </c>
      <c r="BQ197" s="192" t="s">
        <v>480</v>
      </c>
      <c r="BR197" t="s">
        <v>433</v>
      </c>
      <c r="BS197">
        <v>0.58599999999999997</v>
      </c>
      <c r="BT197">
        <v>0.63929999999999998</v>
      </c>
      <c r="BU197">
        <v>0</v>
      </c>
      <c r="BV197" s="16">
        <f t="shared" ref="BV197:BV200" si="96">(BT197-BS197)/BS197</f>
        <v>9.0955631399317435E-2</v>
      </c>
      <c r="CJ197" s="195"/>
      <c r="CK197" t="s">
        <v>434</v>
      </c>
      <c r="CL197">
        <v>0.84519999999999995</v>
      </c>
      <c r="CM197">
        <v>0.92279999999999995</v>
      </c>
      <c r="CN197">
        <v>1.5E-3</v>
      </c>
      <c r="CO197" s="16">
        <f>(CM197-CL197)/CL197</f>
        <v>9.1812588736393766E-2</v>
      </c>
    </row>
    <row r="198" spans="18:93" x14ac:dyDescent="0.25">
      <c r="AE198" t="s">
        <v>437</v>
      </c>
      <c r="AF198" t="s">
        <v>438</v>
      </c>
      <c r="AG198" t="s">
        <v>439</v>
      </c>
      <c r="AH198" t="s">
        <v>441</v>
      </c>
      <c r="AR198" s="204" t="s">
        <v>480</v>
      </c>
      <c r="AS198" t="s">
        <v>433</v>
      </c>
      <c r="AT198">
        <v>0.99060000000000004</v>
      </c>
      <c r="AU198">
        <v>0.99270000000000003</v>
      </c>
      <c r="AV198">
        <v>2.0000000000000001E-4</v>
      </c>
      <c r="AW198" s="16">
        <f t="shared" ref="AW198:AW201" si="97">(AU198-AT198)/AT198</f>
        <v>2.119927316777701E-3</v>
      </c>
      <c r="BB198" s="190" t="s">
        <v>480</v>
      </c>
      <c r="BC198" t="s">
        <v>433</v>
      </c>
      <c r="BD198">
        <v>0.58599999999999997</v>
      </c>
      <c r="BE198">
        <v>0.63929999999999998</v>
      </c>
      <c r="BF198">
        <v>0</v>
      </c>
      <c r="BG198" s="16">
        <f t="shared" ref="BG198:BG201" si="98">(BE198-BD198)/BD198</f>
        <v>9.0955631399317435E-2</v>
      </c>
      <c r="BQ198" s="193"/>
      <c r="BR198" t="s">
        <v>434</v>
      </c>
      <c r="BS198">
        <v>0.2</v>
      </c>
      <c r="BT198">
        <v>0.27629999999999999</v>
      </c>
      <c r="BU198">
        <v>0</v>
      </c>
      <c r="BV198" s="16">
        <f t="shared" si="96"/>
        <v>0.38149999999999989</v>
      </c>
      <c r="CJ198" s="195"/>
      <c r="CK198" s="97" t="s">
        <v>435</v>
      </c>
      <c r="CL198">
        <v>0.85319999999999996</v>
      </c>
      <c r="CM198">
        <v>0.92310000000000003</v>
      </c>
      <c r="CN198">
        <v>4.5999999999999999E-3</v>
      </c>
      <c r="CO198" s="16">
        <f t="shared" ref="CO198:CO199" si="99">(CM198-CL198)/CL198</f>
        <v>8.1926863572433284E-2</v>
      </c>
    </row>
    <row r="199" spans="18:93" x14ac:dyDescent="0.25">
      <c r="AB199" t="s">
        <v>479</v>
      </c>
      <c r="AC199" s="190" t="s">
        <v>480</v>
      </c>
      <c r="AD199" t="s">
        <v>433</v>
      </c>
      <c r="AE199">
        <v>0.99060000000000004</v>
      </c>
      <c r="AF199">
        <v>0.99270000000000003</v>
      </c>
      <c r="AG199">
        <v>2.0000000000000001E-4</v>
      </c>
      <c r="AH199" s="16">
        <f t="shared" ref="AH199:AH202" si="100">(AF199-AE199)/AE199</f>
        <v>2.119927316777701E-3</v>
      </c>
      <c r="AR199" s="205"/>
      <c r="AS199" t="s">
        <v>434</v>
      </c>
      <c r="AT199">
        <v>0.97330000000000005</v>
      </c>
      <c r="AU199">
        <v>0.98229999999999995</v>
      </c>
      <c r="AV199">
        <v>2.0000000000000001E-4</v>
      </c>
      <c r="AW199" s="16">
        <f t="shared" si="97"/>
        <v>9.2468920168497851E-3</v>
      </c>
      <c r="BB199" s="191"/>
      <c r="BC199" t="s">
        <v>434</v>
      </c>
      <c r="BD199">
        <v>0.2</v>
      </c>
      <c r="BE199">
        <v>0.27629999999999999</v>
      </c>
      <c r="BF199">
        <v>0</v>
      </c>
      <c r="BG199" s="16">
        <f t="shared" si="98"/>
        <v>0.38149999999999989</v>
      </c>
      <c r="BQ199" s="193"/>
      <c r="BR199" s="97" t="s">
        <v>435</v>
      </c>
      <c r="BS199">
        <v>0.1363</v>
      </c>
      <c r="BT199">
        <v>0.2457</v>
      </c>
      <c r="BU199">
        <v>0</v>
      </c>
      <c r="BV199" s="16">
        <f t="shared" si="96"/>
        <v>0.8026412325752017</v>
      </c>
      <c r="CJ199" s="195"/>
      <c r="CK199" t="s">
        <v>436</v>
      </c>
      <c r="CL199">
        <v>0.8407</v>
      </c>
      <c r="CM199">
        <v>0.91779999999999995</v>
      </c>
      <c r="CN199">
        <v>2.2000000000000001E-3</v>
      </c>
      <c r="CO199" s="16">
        <f t="shared" si="99"/>
        <v>9.1709289877482988E-2</v>
      </c>
    </row>
    <row r="200" spans="18:93" x14ac:dyDescent="0.25">
      <c r="T200" t="s">
        <v>437</v>
      </c>
      <c r="U200" t="s">
        <v>438</v>
      </c>
      <c r="V200" t="s">
        <v>439</v>
      </c>
      <c r="W200" t="s">
        <v>441</v>
      </c>
      <c r="AB200" t="s">
        <v>474</v>
      </c>
      <c r="AC200" s="191"/>
      <c r="AD200" t="s">
        <v>434</v>
      </c>
      <c r="AE200">
        <v>0.97330000000000005</v>
      </c>
      <c r="AF200">
        <v>0.98229999999999995</v>
      </c>
      <c r="AG200">
        <v>2.0000000000000001E-4</v>
      </c>
      <c r="AH200" s="16">
        <f t="shared" si="100"/>
        <v>9.2468920168497851E-3</v>
      </c>
      <c r="AR200" s="205"/>
      <c r="AS200" s="97" t="s">
        <v>435</v>
      </c>
      <c r="AT200">
        <v>0.98329999999999995</v>
      </c>
      <c r="AU200">
        <v>0.99329999999999996</v>
      </c>
      <c r="AV200">
        <v>0</v>
      </c>
      <c r="AW200" s="16">
        <f t="shared" si="97"/>
        <v>1.0169836265636133E-2</v>
      </c>
      <c r="BB200" s="191"/>
      <c r="BC200" s="97" t="s">
        <v>435</v>
      </c>
      <c r="BD200">
        <v>0.1363</v>
      </c>
      <c r="BE200">
        <v>0.2457</v>
      </c>
      <c r="BF200">
        <v>0</v>
      </c>
      <c r="BG200" s="16">
        <f t="shared" si="98"/>
        <v>0.8026412325752017</v>
      </c>
      <c r="BQ200" s="193"/>
      <c r="BR200" t="s">
        <v>436</v>
      </c>
      <c r="BS200">
        <v>0.16070000000000001</v>
      </c>
      <c r="BT200">
        <v>0.25440000000000002</v>
      </c>
      <c r="BU200">
        <v>0</v>
      </c>
      <c r="BV200" s="16">
        <f t="shared" si="96"/>
        <v>0.58307405102675791</v>
      </c>
    </row>
    <row r="201" spans="18:93" x14ac:dyDescent="0.25">
      <c r="R201" s="190" t="s">
        <v>480</v>
      </c>
      <c r="S201" t="s">
        <v>433</v>
      </c>
      <c r="T201">
        <v>0.97670000000000001</v>
      </c>
      <c r="U201">
        <v>0.98550000000000004</v>
      </c>
      <c r="V201">
        <v>0</v>
      </c>
      <c r="W201" s="16">
        <f t="shared" ref="W201:W204" si="101">(U201-T201)/T201</f>
        <v>9.0099314016586773E-3</v>
      </c>
      <c r="AC201" s="191"/>
      <c r="AD201" s="97" t="s">
        <v>435</v>
      </c>
      <c r="AE201">
        <v>0.98329999999999995</v>
      </c>
      <c r="AF201">
        <v>0.99329999999999996</v>
      </c>
      <c r="AG201">
        <v>0</v>
      </c>
      <c r="AH201" s="16">
        <f t="shared" si="100"/>
        <v>1.0169836265636133E-2</v>
      </c>
      <c r="AR201" s="205"/>
      <c r="AS201" t="s">
        <v>436</v>
      </c>
      <c r="AT201">
        <v>0.97689999999999999</v>
      </c>
      <c r="AU201">
        <v>0.98709999999999998</v>
      </c>
      <c r="AV201">
        <v>0</v>
      </c>
      <c r="AW201" s="16">
        <f t="shared" si="97"/>
        <v>1.044119152420922E-2</v>
      </c>
      <c r="BB201" s="191"/>
      <c r="BC201" t="s">
        <v>436</v>
      </c>
      <c r="BD201">
        <v>0.16070000000000001</v>
      </c>
      <c r="BE201">
        <v>0.25440000000000002</v>
      </c>
      <c r="BF201">
        <v>0</v>
      </c>
      <c r="BG201" s="16">
        <f t="shared" si="98"/>
        <v>0.58307405102675791</v>
      </c>
    </row>
    <row r="202" spans="18:93" x14ac:dyDescent="0.25">
      <c r="R202" s="191"/>
      <c r="S202" t="s">
        <v>434</v>
      </c>
      <c r="T202">
        <v>0.96189999999999998</v>
      </c>
      <c r="U202">
        <v>0.98019999999999996</v>
      </c>
      <c r="V202">
        <v>0</v>
      </c>
      <c r="W202" s="16">
        <f t="shared" si="101"/>
        <v>1.9024846657656705E-2</v>
      </c>
      <c r="AC202" s="191"/>
      <c r="AD202" t="s">
        <v>436</v>
      </c>
      <c r="AE202">
        <v>0.97689999999999999</v>
      </c>
      <c r="AF202">
        <v>0.98709999999999998</v>
      </c>
      <c r="AG202">
        <v>0</v>
      </c>
      <c r="AH202" s="16">
        <f t="shared" si="100"/>
        <v>1.044119152420922E-2</v>
      </c>
    </row>
    <row r="203" spans="18:93" ht="15" customHeight="1" x14ac:dyDescent="0.25">
      <c r="R203" s="191"/>
      <c r="S203" s="97" t="s">
        <v>435</v>
      </c>
      <c r="T203">
        <v>0.97489999999999999</v>
      </c>
      <c r="U203">
        <v>0.99</v>
      </c>
      <c r="V203">
        <v>0</v>
      </c>
      <c r="W203" s="16">
        <f t="shared" si="101"/>
        <v>1.5488768078777313E-2</v>
      </c>
    </row>
    <row r="204" spans="18:93" x14ac:dyDescent="0.25">
      <c r="R204" s="191"/>
      <c r="S204" t="s">
        <v>436</v>
      </c>
      <c r="T204">
        <v>0.96719999999999995</v>
      </c>
      <c r="U204">
        <v>0.98399999999999999</v>
      </c>
      <c r="V204">
        <v>0</v>
      </c>
      <c r="W204" s="16">
        <f t="shared" si="101"/>
        <v>1.7369727047146441E-2</v>
      </c>
    </row>
    <row r="225" spans="54:54" x14ac:dyDescent="0.25">
      <c r="BB225" s="111" t="s">
        <v>494</v>
      </c>
    </row>
    <row r="241" spans="54:54" x14ac:dyDescent="0.25">
      <c r="BB241" t="s">
        <v>495</v>
      </c>
    </row>
    <row r="252" spans="54:54" x14ac:dyDescent="0.25">
      <c r="BB252" t="s">
        <v>496</v>
      </c>
    </row>
  </sheetData>
  <mergeCells count="97">
    <mergeCell ref="R201:R204"/>
    <mergeCell ref="R151:R154"/>
    <mergeCell ref="R162:R165"/>
    <mergeCell ref="AC127:AC130"/>
    <mergeCell ref="AC139:AC142"/>
    <mergeCell ref="AC149:AC152"/>
    <mergeCell ref="AC160:AC163"/>
    <mergeCell ref="AC170:AC173"/>
    <mergeCell ref="AC188:AC191"/>
    <mergeCell ref="AC199:AC202"/>
    <mergeCell ref="AC179:AC182"/>
    <mergeCell ref="R129:R132"/>
    <mergeCell ref="R141:R144"/>
    <mergeCell ref="R172:R175"/>
    <mergeCell ref="R181:R184"/>
    <mergeCell ref="R190:R193"/>
    <mergeCell ref="R37:R40"/>
    <mergeCell ref="R48:R51"/>
    <mergeCell ref="AC12:AC15"/>
    <mergeCell ref="AC24:AC27"/>
    <mergeCell ref="AC34:AC37"/>
    <mergeCell ref="AC45:AC48"/>
    <mergeCell ref="AC55:AC58"/>
    <mergeCell ref="AU9:AU12"/>
    <mergeCell ref="AU19:AU22"/>
    <mergeCell ref="AU28:AU31"/>
    <mergeCell ref="AU41:AU44"/>
    <mergeCell ref="AU51:AU54"/>
    <mergeCell ref="CG10:CG13"/>
    <mergeCell ref="CG19:CG22"/>
    <mergeCell ref="CG30:CG33"/>
    <mergeCell ref="CG38:CG41"/>
    <mergeCell ref="CG48:CG51"/>
    <mergeCell ref="R86:R89"/>
    <mergeCell ref="AU73:AU76"/>
    <mergeCell ref="AC73:AC76"/>
    <mergeCell ref="DA58:DA61"/>
    <mergeCell ref="DA9:DA12"/>
    <mergeCell ref="DA18:DA21"/>
    <mergeCell ref="DA29:DA32"/>
    <mergeCell ref="DA37:DA40"/>
    <mergeCell ref="DA47:DA50"/>
    <mergeCell ref="CG59:CG62"/>
    <mergeCell ref="BN9:BN12"/>
    <mergeCell ref="BN19:BN22"/>
    <mergeCell ref="BN29:BN32"/>
    <mergeCell ref="BN39:BN42"/>
    <mergeCell ref="BN49:BN52"/>
    <mergeCell ref="BN60:BN63"/>
    <mergeCell ref="CG73:CG76"/>
    <mergeCell ref="DA71:DA74"/>
    <mergeCell ref="AC84:AC87"/>
    <mergeCell ref="DA82:DA85"/>
    <mergeCell ref="CG84:CG87"/>
    <mergeCell ref="BN85:BN88"/>
    <mergeCell ref="AU86:AU89"/>
    <mergeCell ref="AR126:AR129"/>
    <mergeCell ref="AR138:AR141"/>
    <mergeCell ref="AR148:AR151"/>
    <mergeCell ref="AR159:AR162"/>
    <mergeCell ref="AR169:AR172"/>
    <mergeCell ref="BB178:BB181"/>
    <mergeCell ref="BB187:BB190"/>
    <mergeCell ref="BB198:BB201"/>
    <mergeCell ref="AR178:AR181"/>
    <mergeCell ref="AR187:AR190"/>
    <mergeCell ref="AR198:AR201"/>
    <mergeCell ref="BB126:BB129"/>
    <mergeCell ref="BB138:BB141"/>
    <mergeCell ref="BB148:BB151"/>
    <mergeCell ref="BB159:BB162"/>
    <mergeCell ref="BB169:BB172"/>
    <mergeCell ref="BQ177:BQ180"/>
    <mergeCell ref="BQ186:BQ189"/>
    <mergeCell ref="BQ197:BQ200"/>
    <mergeCell ref="CJ124:CJ127"/>
    <mergeCell ref="CJ136:CJ139"/>
    <mergeCell ref="CJ146:CJ149"/>
    <mergeCell ref="CJ157:CJ160"/>
    <mergeCell ref="CJ167:CJ170"/>
    <mergeCell ref="CJ176:CJ179"/>
    <mergeCell ref="CJ185:CJ188"/>
    <mergeCell ref="CJ196:CJ199"/>
    <mergeCell ref="BQ125:BQ128"/>
    <mergeCell ref="BQ137:BQ140"/>
    <mergeCell ref="BQ147:BQ150"/>
    <mergeCell ref="BQ158:BQ161"/>
    <mergeCell ref="BQ168:BQ171"/>
    <mergeCell ref="DR37:DR40"/>
    <mergeCell ref="DR29:DR32"/>
    <mergeCell ref="DR8:DR11"/>
    <mergeCell ref="DR90:DR93"/>
    <mergeCell ref="DR82:DR85"/>
    <mergeCell ref="DR17:DR20"/>
    <mergeCell ref="DR46:DR49"/>
    <mergeCell ref="DR58:DR61"/>
    <mergeCell ref="DR70:DR7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C71D6B-95CB-4AA1-A1B8-3E56B956F96B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7C7A16FE2D58D44B85B590233CAF5AA" ma:contentTypeVersion="4" ma:contentTypeDescription="Create a new document." ma:contentTypeScope="" ma:versionID="c12c33613f297bed9ab8d3f2959154e6">
  <xsd:schema xmlns:xsd="http://www.w3.org/2001/XMLSchema" xmlns:xs="http://www.w3.org/2001/XMLSchema" xmlns:p="http://schemas.microsoft.com/office/2006/metadata/properties" xmlns:ns3="d835d5a0-5c76-401f-98b0-6878bdc80b19" targetNamespace="http://schemas.microsoft.com/office/2006/metadata/properties" ma:root="true" ma:fieldsID="d0d8f45f8ed71d864755b2683fd68bb4" ns3:_="">
    <xsd:import namespace="d835d5a0-5c76-401f-98b0-6878bdc80b19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835d5a0-5c76-401f-98b0-6878bdc80b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E5D34064-F00A-4BBE-A305-B284775FE1B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d835d5a0-5c76-401f-98b0-6878bdc80b1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2.xml><?xml version="1.0" encoding="utf-8"?>
<ds:datastoreItem xmlns:ds="http://schemas.openxmlformats.org/officeDocument/2006/customXml" ds:itemID="{11E07B6C-17A1-4746-AFA3-DE9662AB0ED9}">
  <ds:schemaRefs>
    <ds:schemaRef ds:uri="http://schemas.microsoft.com/office/2006/documentManagement/types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infopath/2007/PartnerControls"/>
    <ds:schemaRef ds:uri="d835d5a0-5c76-401f-98b0-6878bdc80b19"/>
    <ds:schemaRef ds:uri="http://www.w3.org/XML/1998/namespace"/>
    <ds:schemaRef ds:uri="http://purl.org/dc/dcmitype/"/>
    <ds:schemaRef ds:uri="http://purl.org/dc/elements/1.1/"/>
  </ds:schemaRefs>
</ds:datastoreItem>
</file>

<file path=customXml/itemProps3.xml><?xml version="1.0" encoding="utf-8"?>
<ds:datastoreItem xmlns:ds="http://schemas.openxmlformats.org/officeDocument/2006/customXml" ds:itemID="{3EEBF9A0-D8AF-401D-8305-002AE83BEF6A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16</vt:i4>
      </vt:variant>
    </vt:vector>
  </HeadingPairs>
  <TitlesOfParts>
    <vt:vector size="16" baseType="lpstr">
      <vt:lpstr>Sheet1</vt:lpstr>
      <vt:lpstr>Sheet2</vt:lpstr>
      <vt:lpstr>Sheet3</vt:lpstr>
      <vt:lpstr>Sheet4</vt:lpstr>
      <vt:lpstr>Sheet5</vt:lpstr>
      <vt:lpstr>Sheet6</vt:lpstr>
      <vt:lpstr>SOG FE_wrong</vt:lpstr>
      <vt:lpstr>SOG_Classification</vt:lpstr>
      <vt:lpstr>Sheet7</vt:lpstr>
      <vt:lpstr>LogisticRegression</vt:lpstr>
      <vt:lpstr>KNN</vt:lpstr>
      <vt:lpstr>SVM_PCA (2)</vt:lpstr>
      <vt:lpstr>DecisionTree_choosen</vt:lpstr>
      <vt:lpstr>Combination of PCA </vt:lpstr>
      <vt:lpstr>SOFCG</vt:lpstr>
      <vt:lpstr>PCA_Attention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Qiang Fu</dc:creator>
  <cp:lastModifiedBy>Frank Fu</cp:lastModifiedBy>
  <dcterms:created xsi:type="dcterms:W3CDTF">2022-07-28T09:29:11Z</dcterms:created>
  <dcterms:modified xsi:type="dcterms:W3CDTF">2024-04-07T13:12:10Z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0x01010087C7A16FE2D58D44B85B590233CAF5AA</vt:lpwstr>
  </property>
</Properties>
</file>